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20" windowHeight="9345" tabRatio="822" activeTab="0"/>
  </bookViews>
  <sheets>
    <sheet name="накн. мастер М" sheetId="1" r:id="rId1"/>
    <sheet name="накн. мастер И" sheetId="2" r:id="rId2"/>
    <sheet name="накн. мастер А" sheetId="3" r:id="rId3"/>
  </sheets>
  <definedNames/>
  <calcPr fullCalcOnLoad="1"/>
</workbook>
</file>

<file path=xl/sharedStrings.xml><?xml version="1.0" encoding="utf-8"?>
<sst xmlns="http://schemas.openxmlformats.org/spreadsheetml/2006/main" count="315" uniqueCount="127">
  <si>
    <t>Nikola Ranković</t>
  </si>
  <si>
    <t>Miloš Đurić</t>
  </si>
  <si>
    <t>Slobodan Marković</t>
  </si>
  <si>
    <t>Miloš Kralj</t>
  </si>
  <si>
    <t>Petar Radović</t>
  </si>
  <si>
    <t>Igor Ivanović</t>
  </si>
  <si>
    <t>Marko Kaznovac</t>
  </si>
  <si>
    <t>Nikola Samardžija</t>
  </si>
  <si>
    <t>Aleksandar Smiljković</t>
  </si>
  <si>
    <t>Nikola Milenković</t>
  </si>
  <si>
    <t>Aleksandar Tošić</t>
  </si>
  <si>
    <t>Mirjana Vuković</t>
  </si>
  <si>
    <t>Damir Olejar</t>
  </si>
  <si>
    <t>Milan Pavlović</t>
  </si>
  <si>
    <t>Ostali kandidati se upisuju u status "samofinansirajući"</t>
  </si>
  <si>
    <t>Милановић Божидар</t>
  </si>
  <si>
    <t>да</t>
  </si>
  <si>
    <t>Алгебра</t>
  </si>
  <si>
    <t>Гаврић Бранислава</t>
  </si>
  <si>
    <t>допуна</t>
  </si>
  <si>
    <t>Буразеровић Дамир</t>
  </si>
  <si>
    <t>Лазовић Виолета</t>
  </si>
  <si>
    <t>Симићевић Ана</t>
  </si>
  <si>
    <t>Нумерика</t>
  </si>
  <si>
    <t>Мојсић Александар</t>
  </si>
  <si>
    <t>Бутуровић Милица</t>
  </si>
  <si>
    <t>Јовановић Катарина</t>
  </si>
  <si>
    <t>Радојевић Радоје</t>
  </si>
  <si>
    <t>Статистика</t>
  </si>
  <si>
    <t>Просеница Немања</t>
  </si>
  <si>
    <t>Професорски</t>
  </si>
  <si>
    <t>Лековић Марија</t>
  </si>
  <si>
    <t>Ђурић Јелена</t>
  </si>
  <si>
    <t>Пејчев Александар</t>
  </si>
  <si>
    <t>Хуберт Александра</t>
  </si>
  <si>
    <t>Миладиновић Нађа</t>
  </si>
  <si>
    <t>Јовановић Јелена</t>
  </si>
  <si>
    <t>Јокић Ирена</t>
  </si>
  <si>
    <t>Јевтовић Саша</t>
  </si>
  <si>
    <t>1994</t>
  </si>
  <si>
    <t>12</t>
  </si>
  <si>
    <t>2005</t>
  </si>
  <si>
    <t>Доминовић -Грозданић Андреа</t>
  </si>
  <si>
    <t>Милетић Горан</t>
  </si>
  <si>
    <t>Обрадовић Емилија</t>
  </si>
  <si>
    <t>Јокановић Милица</t>
  </si>
  <si>
    <t>Бранкован Тамара</t>
  </si>
  <si>
    <t>Петровић Весна</t>
  </si>
  <si>
    <t>Короман Маријана</t>
  </si>
  <si>
    <t>Војиновић Јована</t>
  </si>
  <si>
    <t>Јовановић Марија</t>
  </si>
  <si>
    <t>Радичевић Душица</t>
  </si>
  <si>
    <t>Павловић Андреја</t>
  </si>
  <si>
    <t>Стоисављевић Тамара</t>
  </si>
  <si>
    <t>Милановић Бојан</t>
  </si>
  <si>
    <t>Стековић Маријана</t>
  </si>
  <si>
    <t>Поповић Никола</t>
  </si>
  <si>
    <t>Радојевић Милица</t>
  </si>
  <si>
    <t>Фијуљанин Јасмина</t>
  </si>
  <si>
    <t>Глишић Предраг</t>
  </si>
  <si>
    <t>Анализа</t>
  </si>
  <si>
    <t>Штулић Тијана</t>
  </si>
  <si>
    <t>Тасовић Мирна</t>
  </si>
  <si>
    <t>Рачунарство</t>
  </si>
  <si>
    <t>Тасић Јелена</t>
  </si>
  <si>
    <t>Информатика</t>
  </si>
  <si>
    <t>Голубовић Јелена</t>
  </si>
  <si>
    <t>Јаначков Милица</t>
  </si>
  <si>
    <t>Јовановић Вук</t>
  </si>
  <si>
    <t>Обрадовић Драгана</t>
  </si>
  <si>
    <t>Петковић Добрила</t>
  </si>
  <si>
    <t>Радека Наташа</t>
  </si>
  <si>
    <t>Ристић Никола</t>
  </si>
  <si>
    <t>Милосављевић Иван</t>
  </si>
  <si>
    <t>Радовановић Борис</t>
  </si>
  <si>
    <t>Марковић Марко</t>
  </si>
  <si>
    <t>Елез Владимир</t>
  </si>
  <si>
    <t>Војиновић Милош</t>
  </si>
  <si>
    <t>Даниловић Миљан</t>
  </si>
  <si>
    <t>Ваљевић Игор</t>
  </si>
  <si>
    <t>Милачић Видак</t>
  </si>
  <si>
    <t>Зафировска Александра</t>
  </si>
  <si>
    <t>Мироловић Мирјана</t>
  </si>
  <si>
    <t>Крстић Милан</t>
  </si>
  <si>
    <t>одбијено</t>
  </si>
  <si>
    <t>Николић Слађана</t>
  </si>
  <si>
    <t>Пурић Марко</t>
  </si>
  <si>
    <t>НАКНАДНA ЛИСТА</t>
  </si>
  <si>
    <t>8</t>
  </si>
  <si>
    <t>Kolona I sadrži broj poena dobijenih na osnovu uspeha - student sa prosekom 10.0 dobija 5 bodova, sa prosekom 9.00 4 boda itd. sa prosekom 6.00 dobija 0 bodova</t>
  </si>
  <si>
    <t>Upis kandidata počinje po isticanju liste</t>
  </si>
  <si>
    <t>Kolona J sadrži broj poena dobijenih na osnovu dužine trajanja studija - duzine trajanja se proporcionalno linearno skaliraju u interaval 0 - 5 i tako se odrede bodovi</t>
  </si>
  <si>
    <t>Кнежевић Марија</t>
  </si>
  <si>
    <t>уз допуну</t>
  </si>
  <si>
    <t>Вероватноћа</t>
  </si>
  <si>
    <t>Астрономија</t>
  </si>
  <si>
    <t>Астрофизика</t>
  </si>
  <si>
    <t>Kandidati koji su "markirani" žutom bojom se upisuju na stasus " budžet"</t>
  </si>
  <si>
    <t>Aнализа</t>
  </si>
  <si>
    <t>Геометрија</t>
  </si>
  <si>
    <t>дa</t>
  </si>
  <si>
    <t>Минић Милица</t>
  </si>
  <si>
    <t>Јовановић Петар</t>
  </si>
  <si>
    <t>Раковић Ненад</t>
  </si>
  <si>
    <t>Трифковић Драгана</t>
  </si>
  <si>
    <t>Цветановић Саша</t>
  </si>
  <si>
    <t>Шари Филип</t>
  </si>
  <si>
    <t>Станојевић Драгана</t>
  </si>
  <si>
    <t>Нешовановић Наташа</t>
  </si>
  <si>
    <t>Смуђа Данило</t>
  </si>
  <si>
    <t>Томић Немања</t>
  </si>
  <si>
    <t>Маричић-Мириловић Јасна</t>
  </si>
  <si>
    <t>Шимуновић Миодраг</t>
  </si>
  <si>
    <t>Лучић Милица</t>
  </si>
  <si>
    <t>Кнежевић Светлана</t>
  </si>
  <si>
    <t>Животић Милана</t>
  </si>
  <si>
    <t>Рончевић Свјетлана</t>
  </si>
  <si>
    <t>Милетић Рајка</t>
  </si>
  <si>
    <t>Карић Иван</t>
  </si>
  <si>
    <t>Добривојевић Валентина</t>
  </si>
  <si>
    <t>Mартиновић Милош</t>
  </si>
  <si>
    <t>Станковић Владимир</t>
  </si>
  <si>
    <t>Колона I садржи број поена добијених на основу успеха - студент са просеком 10.0 добија 5 бодова, са просеком 9.00 - 4 бода итд. са просеком 6.00 добија 0 бодова.</t>
  </si>
  <si>
    <t>Колона Ј садржи број поена добијених на основу дужине трајања студија - дужине трајања се пропорционално линеарно скалирају у интеравал 0 - 5 и тако се одреде бодови</t>
  </si>
  <si>
    <t>Кандидати који су "маркирани" жутом бојом уписују се на статус "буџет"</t>
  </si>
  <si>
    <t>Остали кандидати се уписују у статус "самофинансирајући"</t>
  </si>
  <si>
    <t>Упис кандидата почиње по истицању листе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</si>
</sst>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D_i_n_."/>
    <numFmt numFmtId="173" formatCode="#,##0.00\ &quot;Din.&quot;"/>
    <numFmt numFmtId="174" formatCode="0.00;[Red]0.0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22" borderId="0" xfId="0" applyFont="1" applyFill="1" applyAlignment="1">
      <alignment horizontal="left"/>
    </xf>
    <xf numFmtId="0" fontId="1" fillId="22" borderId="0" xfId="0" applyFont="1" applyFill="1" applyAlignment="1">
      <alignment horizontal="center"/>
    </xf>
    <xf numFmtId="2" fontId="1" fillId="22" borderId="0" xfId="0" applyNumberFormat="1" applyFont="1" applyFill="1" applyAlignment="1">
      <alignment horizontal="center"/>
    </xf>
    <xf numFmtId="0" fontId="0" fillId="22" borderId="0" xfId="0" applyFill="1" applyAlignment="1">
      <alignment/>
    </xf>
    <xf numFmtId="0" fontId="1" fillId="22" borderId="0" xfId="0" applyFont="1" applyFill="1" applyAlignment="1">
      <alignment/>
    </xf>
    <xf numFmtId="0" fontId="1" fillId="22" borderId="0" xfId="0" applyFont="1" applyFill="1" applyAlignment="1">
      <alignment horizontal="left"/>
    </xf>
    <xf numFmtId="0" fontId="1" fillId="22" borderId="0" xfId="0" applyFont="1" applyFill="1" applyAlignment="1">
      <alignment horizontal="center"/>
    </xf>
    <xf numFmtId="2" fontId="1" fillId="22" borderId="0" xfId="0" applyNumberFormat="1" applyFont="1" applyFill="1" applyAlignment="1">
      <alignment horizontal="center"/>
    </xf>
    <xf numFmtId="0" fontId="0" fillId="22" borderId="0" xfId="0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2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V84"/>
  <sheetViews>
    <sheetView tabSelected="1" zoomScalePageLayoutView="0" workbookViewId="0" topLeftCell="A1">
      <selection activeCell="B64" sqref="B64"/>
    </sheetView>
  </sheetViews>
  <sheetFormatPr defaultColWidth="9.140625" defaultRowHeight="12.75"/>
  <cols>
    <col min="1" max="1" width="32.7109375" style="14" customWidth="1"/>
    <col min="2" max="2" width="14.7109375" style="8" customWidth="1"/>
    <col min="3" max="6" width="12.57421875" style="8" customWidth="1"/>
    <col min="7" max="7" width="19.28125" style="8" customWidth="1"/>
    <col min="8" max="8" width="18.140625" style="8" customWidth="1"/>
    <col min="9" max="9" width="10.140625" style="0" customWidth="1"/>
    <col min="11" max="11" width="9.140625" style="6" customWidth="1"/>
  </cols>
  <sheetData>
    <row r="1" spans="1:8" ht="14.25" thickBot="1" thickTop="1">
      <c r="A1" s="33" t="s">
        <v>87</v>
      </c>
      <c r="B1" s="34"/>
      <c r="C1" s="34"/>
      <c r="D1" s="34"/>
      <c r="E1" s="34"/>
      <c r="F1" s="34"/>
      <c r="G1" s="34"/>
      <c r="H1" s="35"/>
    </row>
    <row r="2" spans="1:11" s="25" customFormat="1" ht="13.5" thickTop="1">
      <c r="A2" s="22" t="s">
        <v>33</v>
      </c>
      <c r="B2" s="23" t="s">
        <v>16</v>
      </c>
      <c r="C2" s="23">
        <v>9.73</v>
      </c>
      <c r="D2" s="23">
        <v>2004</v>
      </c>
      <c r="E2" s="23">
        <v>12</v>
      </c>
      <c r="F2" s="23">
        <v>2007</v>
      </c>
      <c r="G2" s="24">
        <f aca="true" t="shared" si="0" ref="G2:G7">((F2-D2)*12+E2-7)/12</f>
        <v>3.4166666666666665</v>
      </c>
      <c r="H2" s="23" t="s">
        <v>30</v>
      </c>
      <c r="I2" s="25">
        <f aca="true" t="shared" si="1" ref="I2:I33">((C2-6)/4)*5</f>
        <v>4.6625000000000005</v>
      </c>
      <c r="J2" s="25">
        <f aca="true" t="shared" si="2" ref="J2:J33">((13.58-G2)/10.16)*5</f>
        <v>5.001640419947507</v>
      </c>
      <c r="K2" s="26">
        <f aca="true" t="shared" si="3" ref="K2:K33">I2+J2</f>
        <v>9.664140419947508</v>
      </c>
    </row>
    <row r="3" spans="1:11" s="25" customFormat="1" ht="12.75">
      <c r="A3" s="22" t="s">
        <v>59</v>
      </c>
      <c r="B3" s="23" t="s">
        <v>16</v>
      </c>
      <c r="C3" s="23">
        <v>9.5</v>
      </c>
      <c r="D3" s="23">
        <v>1999</v>
      </c>
      <c r="E3" s="23">
        <v>10</v>
      </c>
      <c r="F3" s="23">
        <v>2004</v>
      </c>
      <c r="G3" s="24">
        <f t="shared" si="0"/>
        <v>5.25</v>
      </c>
      <c r="H3" s="23" t="s">
        <v>60</v>
      </c>
      <c r="I3" s="25">
        <f t="shared" si="1"/>
        <v>4.375</v>
      </c>
      <c r="J3" s="25">
        <f t="shared" si="2"/>
        <v>4.099409448818897</v>
      </c>
      <c r="K3" s="26">
        <f t="shared" si="3"/>
        <v>8.474409448818896</v>
      </c>
    </row>
    <row r="4" spans="1:11" s="25" customFormat="1" ht="12.75">
      <c r="A4" s="22" t="s">
        <v>57</v>
      </c>
      <c r="B4" s="23" t="s">
        <v>16</v>
      </c>
      <c r="C4" s="23">
        <v>8.77</v>
      </c>
      <c r="D4" s="23">
        <v>2005</v>
      </c>
      <c r="E4" s="23">
        <v>9</v>
      </c>
      <c r="F4" s="23">
        <v>2009</v>
      </c>
      <c r="G4" s="24">
        <f t="shared" si="0"/>
        <v>4.166666666666667</v>
      </c>
      <c r="H4" s="23" t="s">
        <v>30</v>
      </c>
      <c r="I4" s="25">
        <f t="shared" si="1"/>
        <v>3.4624999999999995</v>
      </c>
      <c r="J4" s="25">
        <f t="shared" si="2"/>
        <v>4.63254593175853</v>
      </c>
      <c r="K4" s="26">
        <f t="shared" si="3"/>
        <v>8.09504593175853</v>
      </c>
    </row>
    <row r="5" spans="1:11" s="25" customFormat="1" ht="12.75">
      <c r="A5" s="22" t="s">
        <v>58</v>
      </c>
      <c r="B5" s="23" t="s">
        <v>16</v>
      </c>
      <c r="C5" s="23">
        <v>8.5</v>
      </c>
      <c r="D5" s="23">
        <v>2005</v>
      </c>
      <c r="E5" s="23">
        <v>9</v>
      </c>
      <c r="F5" s="23">
        <v>2009</v>
      </c>
      <c r="G5" s="24">
        <f t="shared" si="0"/>
        <v>4.166666666666667</v>
      </c>
      <c r="H5" s="23" t="s">
        <v>30</v>
      </c>
      <c r="I5" s="25">
        <f t="shared" si="1"/>
        <v>3.125</v>
      </c>
      <c r="J5" s="25">
        <f t="shared" si="2"/>
        <v>4.63254593175853</v>
      </c>
      <c r="K5" s="26">
        <f t="shared" si="3"/>
        <v>7.75754593175853</v>
      </c>
    </row>
    <row r="6" spans="1:11" s="25" customFormat="1" ht="12.75">
      <c r="A6" s="22" t="s">
        <v>62</v>
      </c>
      <c r="B6" s="23" t="s">
        <v>16</v>
      </c>
      <c r="C6" s="23">
        <v>8.89</v>
      </c>
      <c r="D6" s="23">
        <v>2004</v>
      </c>
      <c r="E6" s="23">
        <v>9</v>
      </c>
      <c r="F6" s="23">
        <v>2009</v>
      </c>
      <c r="G6" s="24">
        <f t="shared" si="0"/>
        <v>5.166666666666667</v>
      </c>
      <c r="H6" s="23" t="s">
        <v>63</v>
      </c>
      <c r="I6" s="25">
        <f t="shared" si="1"/>
        <v>3.6125000000000007</v>
      </c>
      <c r="J6" s="25">
        <f t="shared" si="2"/>
        <v>4.140419947506562</v>
      </c>
      <c r="K6" s="26">
        <f t="shared" si="3"/>
        <v>7.752919947506562</v>
      </c>
    </row>
    <row r="7" spans="1:11" s="25" customFormat="1" ht="12.75">
      <c r="A7" s="22" t="s">
        <v>66</v>
      </c>
      <c r="B7" s="23" t="s">
        <v>16</v>
      </c>
      <c r="C7" s="23">
        <v>9.21</v>
      </c>
      <c r="D7" s="23">
        <v>2003</v>
      </c>
      <c r="E7" s="23">
        <v>9</v>
      </c>
      <c r="F7" s="23">
        <v>2009</v>
      </c>
      <c r="G7" s="24">
        <f t="shared" si="0"/>
        <v>6.166666666666667</v>
      </c>
      <c r="H7" s="23" t="s">
        <v>63</v>
      </c>
      <c r="I7" s="25">
        <f t="shared" si="1"/>
        <v>4.012500000000001</v>
      </c>
      <c r="J7" s="25">
        <f t="shared" si="2"/>
        <v>3.648293963254593</v>
      </c>
      <c r="K7" s="26">
        <f t="shared" si="3"/>
        <v>7.660793963254594</v>
      </c>
    </row>
    <row r="8" spans="1:11" s="25" customFormat="1" ht="12.75">
      <c r="A8" s="27" t="s">
        <v>101</v>
      </c>
      <c r="B8" s="23" t="s">
        <v>16</v>
      </c>
      <c r="C8" s="29">
        <v>8.23</v>
      </c>
      <c r="G8" s="28">
        <v>3.75</v>
      </c>
      <c r="H8" s="23" t="s">
        <v>30</v>
      </c>
      <c r="I8" s="25">
        <f t="shared" si="1"/>
        <v>2.7875000000000005</v>
      </c>
      <c r="J8" s="25">
        <f t="shared" si="2"/>
        <v>4.83759842519685</v>
      </c>
      <c r="K8" s="26">
        <f t="shared" si="3"/>
        <v>7.6250984251968505</v>
      </c>
    </row>
    <row r="9" spans="1:11" s="25" customFormat="1" ht="12.75">
      <c r="A9" s="22" t="s">
        <v>68</v>
      </c>
      <c r="B9" s="23" t="s">
        <v>16</v>
      </c>
      <c r="C9" s="23">
        <v>8.86</v>
      </c>
      <c r="D9" s="23">
        <v>2003</v>
      </c>
      <c r="E9" s="23">
        <v>10</v>
      </c>
      <c r="F9" s="23">
        <v>2009</v>
      </c>
      <c r="G9" s="24">
        <f>((F9-D9)*12+E9-7)/12</f>
        <v>6.25</v>
      </c>
      <c r="H9" s="23" t="s">
        <v>63</v>
      </c>
      <c r="I9" s="25">
        <f t="shared" si="1"/>
        <v>3.5749999999999993</v>
      </c>
      <c r="J9" s="25">
        <f t="shared" si="2"/>
        <v>3.6072834645669296</v>
      </c>
      <c r="K9" s="26">
        <f t="shared" si="3"/>
        <v>7.182283464566929</v>
      </c>
    </row>
    <row r="10" spans="1:11" s="25" customFormat="1" ht="12.75">
      <c r="A10" s="22" t="s">
        <v>22</v>
      </c>
      <c r="B10" s="23" t="s">
        <v>16</v>
      </c>
      <c r="C10" s="23">
        <v>8.53</v>
      </c>
      <c r="D10" s="23">
        <v>2003</v>
      </c>
      <c r="E10" s="23">
        <v>5</v>
      </c>
      <c r="F10" s="23">
        <v>2009</v>
      </c>
      <c r="G10" s="24">
        <f>((F10-D10)*12+E10-7)/12</f>
        <v>5.833333333333333</v>
      </c>
      <c r="H10" s="23" t="s">
        <v>23</v>
      </c>
      <c r="I10" s="25">
        <f t="shared" si="1"/>
        <v>3.162499999999999</v>
      </c>
      <c r="J10" s="25">
        <f t="shared" si="2"/>
        <v>3.8123359580052494</v>
      </c>
      <c r="K10" s="26">
        <f t="shared" si="3"/>
        <v>6.974835958005249</v>
      </c>
    </row>
    <row r="11" spans="1:11" s="25" customFormat="1" ht="12.75">
      <c r="A11" s="22" t="s">
        <v>38</v>
      </c>
      <c r="B11" s="23" t="s">
        <v>16</v>
      </c>
      <c r="C11" s="23">
        <v>8.14</v>
      </c>
      <c r="D11" s="23">
        <v>2004</v>
      </c>
      <c r="E11" s="23">
        <v>9</v>
      </c>
      <c r="F11" s="23">
        <v>2009</v>
      </c>
      <c r="G11" s="24">
        <f>((F11-D11)*12+E11-7)/12</f>
        <v>5.166666666666667</v>
      </c>
      <c r="H11" s="23" t="s">
        <v>30</v>
      </c>
      <c r="I11" s="25">
        <f t="shared" si="1"/>
        <v>2.6750000000000007</v>
      </c>
      <c r="J11" s="25">
        <f t="shared" si="2"/>
        <v>4.140419947506562</v>
      </c>
      <c r="K11" s="26">
        <f t="shared" si="3"/>
        <v>6.815419947506562</v>
      </c>
    </row>
    <row r="12" spans="1:11" s="25" customFormat="1" ht="12.75">
      <c r="A12" s="22" t="s">
        <v>25</v>
      </c>
      <c r="B12" s="23" t="s">
        <v>16</v>
      </c>
      <c r="C12" s="23">
        <v>8.53</v>
      </c>
      <c r="D12" s="23">
        <v>2003</v>
      </c>
      <c r="E12" s="23">
        <v>9</v>
      </c>
      <c r="F12" s="23">
        <v>2009</v>
      </c>
      <c r="G12" s="24">
        <f>((F12-D12)*12+E12-7)/12</f>
        <v>6.166666666666667</v>
      </c>
      <c r="H12" s="23" t="s">
        <v>23</v>
      </c>
      <c r="I12" s="25">
        <f t="shared" si="1"/>
        <v>3.162499999999999</v>
      </c>
      <c r="J12" s="25">
        <f t="shared" si="2"/>
        <v>3.648293963254593</v>
      </c>
      <c r="K12" s="26">
        <f t="shared" si="3"/>
        <v>6.810793963254593</v>
      </c>
    </row>
    <row r="13" spans="1:11" s="25" customFormat="1" ht="12.75">
      <c r="A13" s="27" t="s">
        <v>102</v>
      </c>
      <c r="B13" s="23" t="s">
        <v>16</v>
      </c>
      <c r="C13" s="29">
        <v>7.81</v>
      </c>
      <c r="D13" s="23"/>
      <c r="E13" s="23"/>
      <c r="G13" s="28">
        <v>4.4</v>
      </c>
      <c r="H13" s="32" t="s">
        <v>94</v>
      </c>
      <c r="I13" s="25">
        <f t="shared" si="1"/>
        <v>2.2624999999999993</v>
      </c>
      <c r="J13" s="25">
        <f t="shared" si="2"/>
        <v>4.51771653543307</v>
      </c>
      <c r="K13" s="26">
        <f t="shared" si="3"/>
        <v>6.78021653543307</v>
      </c>
    </row>
    <row r="14" spans="1:11" s="25" customFormat="1" ht="12.75">
      <c r="A14" s="22" t="s">
        <v>47</v>
      </c>
      <c r="B14" s="23" t="s">
        <v>16</v>
      </c>
      <c r="C14" s="23">
        <v>7.59</v>
      </c>
      <c r="D14" s="23">
        <v>2005</v>
      </c>
      <c r="E14" s="23">
        <v>7</v>
      </c>
      <c r="F14" s="23">
        <v>2009</v>
      </c>
      <c r="G14" s="24">
        <f>((F14-D14)*12+E14-7)/12</f>
        <v>4</v>
      </c>
      <c r="H14" s="23" t="s">
        <v>30</v>
      </c>
      <c r="I14" s="25">
        <f t="shared" si="1"/>
        <v>1.9874999999999998</v>
      </c>
      <c r="J14" s="25">
        <f t="shared" si="2"/>
        <v>4.714566929133858</v>
      </c>
      <c r="K14" s="26">
        <f t="shared" si="3"/>
        <v>6.702066929133858</v>
      </c>
    </row>
    <row r="15" spans="1:11" s="25" customFormat="1" ht="12.75">
      <c r="A15" s="22" t="s">
        <v>67</v>
      </c>
      <c r="B15" s="23" t="s">
        <v>16</v>
      </c>
      <c r="C15" s="23">
        <v>8.36</v>
      </c>
      <c r="D15" s="23">
        <v>2003</v>
      </c>
      <c r="E15" s="23">
        <v>7</v>
      </c>
      <c r="F15" s="23">
        <v>2009</v>
      </c>
      <c r="G15" s="24">
        <f>((F15-D15)*12+E15-7)/12</f>
        <v>6</v>
      </c>
      <c r="H15" s="23" t="s">
        <v>63</v>
      </c>
      <c r="I15" s="25">
        <f t="shared" si="1"/>
        <v>2.9499999999999993</v>
      </c>
      <c r="J15" s="25">
        <f t="shared" si="2"/>
        <v>3.7303149606299213</v>
      </c>
      <c r="K15" s="26">
        <f t="shared" si="3"/>
        <v>6.680314960629921</v>
      </c>
    </row>
    <row r="16" spans="1:11" s="25" customFormat="1" ht="12.75">
      <c r="A16" s="22" t="s">
        <v>43</v>
      </c>
      <c r="B16" s="23" t="s">
        <v>16</v>
      </c>
      <c r="C16" s="23">
        <v>7.64</v>
      </c>
      <c r="D16" s="23">
        <v>2005</v>
      </c>
      <c r="E16" s="23">
        <v>10</v>
      </c>
      <c r="F16" s="23">
        <v>2009</v>
      </c>
      <c r="G16" s="24">
        <f>((F16-D16)*12+E16-7)/12</f>
        <v>4.25</v>
      </c>
      <c r="H16" s="23" t="s">
        <v>28</v>
      </c>
      <c r="I16" s="25">
        <f t="shared" si="1"/>
        <v>2.05</v>
      </c>
      <c r="J16" s="25">
        <f t="shared" si="2"/>
        <v>4.591535433070867</v>
      </c>
      <c r="K16" s="26">
        <f t="shared" si="3"/>
        <v>6.6415354330708665</v>
      </c>
    </row>
    <row r="17" spans="1:11" s="25" customFormat="1" ht="12.75">
      <c r="A17" s="22" t="s">
        <v>24</v>
      </c>
      <c r="B17" s="23" t="s">
        <v>16</v>
      </c>
      <c r="C17" s="23">
        <v>8.77</v>
      </c>
      <c r="D17" s="23">
        <v>2000</v>
      </c>
      <c r="E17" s="23">
        <v>10</v>
      </c>
      <c r="F17" s="23">
        <v>2007</v>
      </c>
      <c r="G17" s="24">
        <f>((F17-D17)*12+E17-7)/12</f>
        <v>7.25</v>
      </c>
      <c r="H17" s="23" t="s">
        <v>23</v>
      </c>
      <c r="I17" s="25">
        <f t="shared" si="1"/>
        <v>3.4624999999999995</v>
      </c>
      <c r="J17" s="25">
        <f t="shared" si="2"/>
        <v>3.1151574803149606</v>
      </c>
      <c r="K17" s="26">
        <f t="shared" si="3"/>
        <v>6.57765748031496</v>
      </c>
    </row>
    <row r="18" spans="1:11" s="25" customFormat="1" ht="12.75">
      <c r="A18" s="27" t="s">
        <v>103</v>
      </c>
      <c r="B18" s="23" t="s">
        <v>16</v>
      </c>
      <c r="C18" s="29">
        <v>8.21</v>
      </c>
      <c r="G18" s="28">
        <v>5.95</v>
      </c>
      <c r="H18" s="23" t="s">
        <v>63</v>
      </c>
      <c r="I18" s="25">
        <f t="shared" si="1"/>
        <v>2.762500000000001</v>
      </c>
      <c r="J18" s="25">
        <f t="shared" si="2"/>
        <v>3.7549212598425195</v>
      </c>
      <c r="K18" s="26">
        <f t="shared" si="3"/>
        <v>6.5174212598425205</v>
      </c>
    </row>
    <row r="19" spans="1:11" s="25" customFormat="1" ht="12.75">
      <c r="A19" s="22" t="s">
        <v>42</v>
      </c>
      <c r="B19" s="23" t="s">
        <v>16</v>
      </c>
      <c r="C19" s="23">
        <v>7.7</v>
      </c>
      <c r="D19" s="23">
        <v>1993</v>
      </c>
      <c r="E19" s="23">
        <v>6</v>
      </c>
      <c r="F19" s="23">
        <v>1998</v>
      </c>
      <c r="G19" s="24">
        <f>((F19-D19)*12+E19-7)/12</f>
        <v>4.916666666666667</v>
      </c>
      <c r="H19" s="23" t="s">
        <v>30</v>
      </c>
      <c r="I19" s="25">
        <f t="shared" si="1"/>
        <v>2.125</v>
      </c>
      <c r="J19" s="25">
        <f t="shared" si="2"/>
        <v>4.263451443569554</v>
      </c>
      <c r="K19" s="26">
        <f t="shared" si="3"/>
        <v>6.388451443569554</v>
      </c>
    </row>
    <row r="20" spans="1:11" s="25" customFormat="1" ht="12.75">
      <c r="A20" s="22" t="s">
        <v>49</v>
      </c>
      <c r="B20" s="23" t="s">
        <v>16</v>
      </c>
      <c r="C20" s="23">
        <v>7.41</v>
      </c>
      <c r="D20" s="23">
        <v>2005</v>
      </c>
      <c r="E20" s="23">
        <v>10</v>
      </c>
      <c r="F20" s="23">
        <v>2009</v>
      </c>
      <c r="G20" s="24">
        <f>((F20-D20)*12+E20-7)/12</f>
        <v>4.25</v>
      </c>
      <c r="H20" s="23" t="s">
        <v>30</v>
      </c>
      <c r="I20" s="25">
        <f t="shared" si="1"/>
        <v>1.7625000000000002</v>
      </c>
      <c r="J20" s="25">
        <f t="shared" si="2"/>
        <v>4.591535433070867</v>
      </c>
      <c r="K20" s="26">
        <f t="shared" si="3"/>
        <v>6.354035433070867</v>
      </c>
    </row>
    <row r="21" spans="1:11" s="25" customFormat="1" ht="12.75">
      <c r="A21" s="27" t="s">
        <v>104</v>
      </c>
      <c r="B21" s="23" t="s">
        <v>16</v>
      </c>
      <c r="C21" s="29">
        <v>8</v>
      </c>
      <c r="G21" s="28">
        <v>5.75</v>
      </c>
      <c r="H21" s="23" t="s">
        <v>23</v>
      </c>
      <c r="I21" s="25">
        <f t="shared" si="1"/>
        <v>2.5</v>
      </c>
      <c r="J21" s="25">
        <f t="shared" si="2"/>
        <v>3.853346456692913</v>
      </c>
      <c r="K21" s="26">
        <f t="shared" si="3"/>
        <v>6.353346456692913</v>
      </c>
    </row>
    <row r="22" spans="1:11" s="25" customFormat="1" ht="12.75">
      <c r="A22" s="22" t="s">
        <v>53</v>
      </c>
      <c r="B22" s="23" t="s">
        <v>16</v>
      </c>
      <c r="C22" s="23">
        <v>7.83</v>
      </c>
      <c r="D22" s="23">
        <v>1995</v>
      </c>
      <c r="E22" s="23">
        <v>2</v>
      </c>
      <c r="F22" s="23">
        <v>2001</v>
      </c>
      <c r="G22" s="24">
        <f>((F22-D22)*12+E22-7)/12</f>
        <v>5.583333333333333</v>
      </c>
      <c r="H22" s="23" t="s">
        <v>30</v>
      </c>
      <c r="I22" s="25">
        <f t="shared" si="1"/>
        <v>2.2875</v>
      </c>
      <c r="J22" s="25">
        <f t="shared" si="2"/>
        <v>3.9353674540682415</v>
      </c>
      <c r="K22" s="26">
        <f t="shared" si="3"/>
        <v>6.222867454068242</v>
      </c>
    </row>
    <row r="23" spans="1:11" s="25" customFormat="1" ht="12.75">
      <c r="A23" s="22" t="s">
        <v>15</v>
      </c>
      <c r="B23" s="23" t="s">
        <v>16</v>
      </c>
      <c r="C23" s="23">
        <v>7.96</v>
      </c>
      <c r="D23" s="23">
        <v>1999</v>
      </c>
      <c r="E23" s="23">
        <v>6</v>
      </c>
      <c r="F23" s="23">
        <v>2005</v>
      </c>
      <c r="G23" s="24">
        <f>((F23-D23)*12+E23-7)/12</f>
        <v>5.916666666666667</v>
      </c>
      <c r="H23" s="23" t="s">
        <v>17</v>
      </c>
      <c r="I23" s="25">
        <f t="shared" si="1"/>
        <v>2.45</v>
      </c>
      <c r="J23" s="25">
        <f t="shared" si="2"/>
        <v>3.771325459317585</v>
      </c>
      <c r="K23" s="26">
        <f t="shared" si="3"/>
        <v>6.221325459317585</v>
      </c>
    </row>
    <row r="24" spans="1:11" s="25" customFormat="1" ht="12.75">
      <c r="A24" s="27" t="s">
        <v>105</v>
      </c>
      <c r="B24" s="23" t="s">
        <v>16</v>
      </c>
      <c r="C24" s="29">
        <v>7.8</v>
      </c>
      <c r="D24" s="23"/>
      <c r="E24" s="23"/>
      <c r="G24" s="28">
        <v>5.55</v>
      </c>
      <c r="H24" s="23" t="s">
        <v>23</v>
      </c>
      <c r="I24" s="25">
        <f t="shared" si="1"/>
        <v>2.25</v>
      </c>
      <c r="J24" s="25">
        <f t="shared" si="2"/>
        <v>3.951771653543308</v>
      </c>
      <c r="K24" s="26">
        <f t="shared" si="3"/>
        <v>6.201771653543307</v>
      </c>
    </row>
    <row r="25" spans="1:11" s="5" customFormat="1" ht="12.75">
      <c r="A25" s="18" t="s">
        <v>106</v>
      </c>
      <c r="B25" s="9" t="s">
        <v>93</v>
      </c>
      <c r="C25" s="4">
        <v>7.85</v>
      </c>
      <c r="D25" s="9"/>
      <c r="E25" s="9"/>
      <c r="G25" s="3">
        <v>6</v>
      </c>
      <c r="H25" s="3" t="s">
        <v>94</v>
      </c>
      <c r="I25" s="5">
        <f t="shared" si="1"/>
        <v>2.3124999999999996</v>
      </c>
      <c r="J25" s="5">
        <f t="shared" si="2"/>
        <v>3.7303149606299213</v>
      </c>
      <c r="K25" s="17">
        <f t="shared" si="3"/>
        <v>6.04281496062992</v>
      </c>
    </row>
    <row r="26" spans="1:11" s="25" customFormat="1" ht="12.75">
      <c r="A26" s="22" t="s">
        <v>32</v>
      </c>
      <c r="B26" s="23" t="s">
        <v>16</v>
      </c>
      <c r="C26" s="23">
        <v>7.53</v>
      </c>
      <c r="D26" s="23">
        <v>2004</v>
      </c>
      <c r="E26" s="23">
        <v>10</v>
      </c>
      <c r="F26" s="23">
        <v>2009</v>
      </c>
      <c r="G26" s="24">
        <f>((F26-D26)*12+E26-7)/12</f>
        <v>5.25</v>
      </c>
      <c r="H26" s="23" t="s">
        <v>30</v>
      </c>
      <c r="I26" s="25">
        <f t="shared" si="1"/>
        <v>1.9125000000000003</v>
      </c>
      <c r="J26" s="25">
        <f t="shared" si="2"/>
        <v>4.099409448818897</v>
      </c>
      <c r="K26" s="26">
        <f t="shared" si="3"/>
        <v>6.011909448818898</v>
      </c>
    </row>
    <row r="27" spans="1:11" s="25" customFormat="1" ht="12.75">
      <c r="A27" s="27" t="s">
        <v>107</v>
      </c>
      <c r="B27" s="23" t="s">
        <v>16</v>
      </c>
      <c r="C27" s="29">
        <v>8.04</v>
      </c>
      <c r="G27" s="28">
        <v>6.6</v>
      </c>
      <c r="H27" s="23" t="s">
        <v>63</v>
      </c>
      <c r="I27" s="25">
        <f t="shared" si="1"/>
        <v>2.549999999999999</v>
      </c>
      <c r="J27" s="25">
        <f t="shared" si="2"/>
        <v>3.4350393700787403</v>
      </c>
      <c r="K27" s="26">
        <f t="shared" si="3"/>
        <v>5.98503937007874</v>
      </c>
    </row>
    <row r="28" spans="1:11" s="25" customFormat="1" ht="12.75">
      <c r="A28" s="22" t="s">
        <v>71</v>
      </c>
      <c r="B28" s="23" t="s">
        <v>16</v>
      </c>
      <c r="C28" s="23">
        <v>8.86</v>
      </c>
      <c r="D28" s="23">
        <v>2000</v>
      </c>
      <c r="E28" s="23">
        <v>4</v>
      </c>
      <c r="F28" s="23">
        <v>2009</v>
      </c>
      <c r="G28" s="23">
        <f>((F28-D28)*12+E28-7)/12</f>
        <v>8.75</v>
      </c>
      <c r="H28" s="23" t="s">
        <v>63</v>
      </c>
      <c r="I28" s="25">
        <f t="shared" si="1"/>
        <v>3.5749999999999993</v>
      </c>
      <c r="J28" s="25">
        <f t="shared" si="2"/>
        <v>2.376968503937008</v>
      </c>
      <c r="K28" s="26">
        <f t="shared" si="3"/>
        <v>5.951968503937007</v>
      </c>
    </row>
    <row r="29" spans="1:11" s="25" customFormat="1" ht="12.75">
      <c r="A29" s="22" t="s">
        <v>48</v>
      </c>
      <c r="B29" s="23" t="s">
        <v>16</v>
      </c>
      <c r="C29" s="23">
        <v>8.13</v>
      </c>
      <c r="D29" s="23">
        <v>1998</v>
      </c>
      <c r="E29" s="23">
        <v>6</v>
      </c>
      <c r="F29" s="23">
        <v>2005</v>
      </c>
      <c r="G29" s="24">
        <f>((F29-D29)*12+E29-7)/12</f>
        <v>6.916666666666667</v>
      </c>
      <c r="H29" s="23" t="s">
        <v>30</v>
      </c>
      <c r="I29" s="25">
        <f t="shared" si="1"/>
        <v>2.662500000000001</v>
      </c>
      <c r="J29" s="25">
        <f t="shared" si="2"/>
        <v>3.279199475065617</v>
      </c>
      <c r="K29" s="26">
        <f t="shared" si="3"/>
        <v>5.941699475065618</v>
      </c>
    </row>
    <row r="30" spans="1:11" s="25" customFormat="1" ht="12.75">
      <c r="A30" s="27" t="s">
        <v>108</v>
      </c>
      <c r="B30" s="23" t="s">
        <v>16</v>
      </c>
      <c r="C30" s="29">
        <v>7.68</v>
      </c>
      <c r="D30" s="23"/>
      <c r="E30" s="23"/>
      <c r="G30" s="28">
        <v>6.45</v>
      </c>
      <c r="H30" s="23" t="s">
        <v>63</v>
      </c>
      <c r="I30" s="25">
        <f t="shared" si="1"/>
        <v>2.0999999999999996</v>
      </c>
      <c r="J30" s="25">
        <f t="shared" si="2"/>
        <v>3.508858267716535</v>
      </c>
      <c r="K30" s="26">
        <f t="shared" si="3"/>
        <v>5.608858267716535</v>
      </c>
    </row>
    <row r="31" spans="1:11" s="25" customFormat="1" ht="12.75">
      <c r="A31" s="27" t="s">
        <v>109</v>
      </c>
      <c r="B31" s="23" t="s">
        <v>16</v>
      </c>
      <c r="C31" s="29">
        <v>8.26</v>
      </c>
      <c r="G31" s="28">
        <v>8</v>
      </c>
      <c r="H31" s="23" t="s">
        <v>30</v>
      </c>
      <c r="I31" s="25">
        <f t="shared" si="1"/>
        <v>2.8249999999999997</v>
      </c>
      <c r="J31" s="25">
        <f t="shared" si="2"/>
        <v>2.7460629921259843</v>
      </c>
      <c r="K31" s="26">
        <f t="shared" si="3"/>
        <v>5.571062992125984</v>
      </c>
    </row>
    <row r="32" spans="1:11" s="25" customFormat="1" ht="12.75">
      <c r="A32" s="27" t="s">
        <v>110</v>
      </c>
      <c r="B32" s="23" t="s">
        <v>16</v>
      </c>
      <c r="C32" s="29">
        <v>7.71</v>
      </c>
      <c r="D32" s="23"/>
      <c r="E32" s="23"/>
      <c r="G32" s="28">
        <v>6.8</v>
      </c>
      <c r="H32" s="23" t="s">
        <v>63</v>
      </c>
      <c r="I32" s="25">
        <f t="shared" si="1"/>
        <v>2.1375</v>
      </c>
      <c r="J32" s="25">
        <f t="shared" si="2"/>
        <v>3.3366141732283467</v>
      </c>
      <c r="K32" s="26">
        <f t="shared" si="3"/>
        <v>5.474114173228347</v>
      </c>
    </row>
    <row r="33" spans="1:11" s="25" customFormat="1" ht="12.75">
      <c r="A33" s="27" t="s">
        <v>111</v>
      </c>
      <c r="B33" s="23" t="s">
        <v>16</v>
      </c>
      <c r="C33" s="29">
        <v>7.17</v>
      </c>
      <c r="D33" s="23"/>
      <c r="E33" s="23"/>
      <c r="G33" s="28">
        <v>5.5</v>
      </c>
      <c r="H33" s="23" t="s">
        <v>30</v>
      </c>
      <c r="I33" s="25">
        <f t="shared" si="1"/>
        <v>1.4625</v>
      </c>
      <c r="J33" s="25">
        <f t="shared" si="2"/>
        <v>3.9763779527559056</v>
      </c>
      <c r="K33" s="26">
        <f t="shared" si="3"/>
        <v>5.438877952755906</v>
      </c>
    </row>
    <row r="34" spans="1:11" s="25" customFormat="1" ht="12.75">
      <c r="A34" s="22" t="s">
        <v>52</v>
      </c>
      <c r="B34" s="23" t="s">
        <v>16</v>
      </c>
      <c r="C34" s="23">
        <v>8.04</v>
      </c>
      <c r="D34" s="23">
        <v>2000</v>
      </c>
      <c r="E34" s="23">
        <v>4</v>
      </c>
      <c r="F34" s="23">
        <v>2008</v>
      </c>
      <c r="G34" s="24">
        <f>((F34-D34)*12+E34-7)/12</f>
        <v>7.75</v>
      </c>
      <c r="H34" s="23" t="s">
        <v>30</v>
      </c>
      <c r="I34" s="25">
        <f aca="true" t="shared" si="4" ref="I34:I68">((C34-6)/4)*5</f>
        <v>2.549999999999999</v>
      </c>
      <c r="J34" s="25">
        <f aca="true" t="shared" si="5" ref="J34:J67">((13.58-G34)/10.16)*5</f>
        <v>2.8690944881889764</v>
      </c>
      <c r="K34" s="26">
        <f aca="true" t="shared" si="6" ref="K34:K65">I34+J34</f>
        <v>5.419094488188975</v>
      </c>
    </row>
    <row r="35" spans="1:11" s="25" customFormat="1" ht="12.75">
      <c r="A35" s="27" t="s">
        <v>112</v>
      </c>
      <c r="B35" s="23" t="s">
        <v>16</v>
      </c>
      <c r="C35" s="29">
        <v>7.79</v>
      </c>
      <c r="D35" s="23"/>
      <c r="E35" s="23"/>
      <c r="G35" s="28">
        <v>7.25</v>
      </c>
      <c r="H35" s="23" t="s">
        <v>63</v>
      </c>
      <c r="I35" s="25">
        <f t="shared" si="4"/>
        <v>2.2375</v>
      </c>
      <c r="J35" s="25">
        <f t="shared" si="5"/>
        <v>3.1151574803149606</v>
      </c>
      <c r="K35" s="26">
        <f t="shared" si="6"/>
        <v>5.35265748031496</v>
      </c>
    </row>
    <row r="36" spans="1:11" s="5" customFormat="1" ht="12.75">
      <c r="A36" s="18" t="s">
        <v>113</v>
      </c>
      <c r="B36" s="9" t="s">
        <v>93</v>
      </c>
      <c r="C36" s="4">
        <v>7.14</v>
      </c>
      <c r="D36" s="9"/>
      <c r="E36" s="9"/>
      <c r="G36" s="3">
        <v>5.7</v>
      </c>
      <c r="H36" s="9" t="s">
        <v>30</v>
      </c>
      <c r="I36" s="5">
        <f t="shared" si="4"/>
        <v>1.4249999999999996</v>
      </c>
      <c r="J36" s="5">
        <f t="shared" si="5"/>
        <v>3.8779527559055116</v>
      </c>
      <c r="K36" s="17">
        <f t="shared" si="6"/>
        <v>5.302952755905511</v>
      </c>
    </row>
    <row r="37" spans="1:11" s="25" customFormat="1" ht="12.75">
      <c r="A37" s="22" t="s">
        <v>36</v>
      </c>
      <c r="B37" s="23" t="s">
        <v>16</v>
      </c>
      <c r="C37" s="23">
        <v>7.57</v>
      </c>
      <c r="D37" s="23">
        <v>1999</v>
      </c>
      <c r="E37" s="23">
        <v>6</v>
      </c>
      <c r="F37" s="23">
        <v>2006</v>
      </c>
      <c r="G37" s="24">
        <f>((F37-D37)*12+E37-7)/12</f>
        <v>6.916666666666667</v>
      </c>
      <c r="H37" s="23" t="s">
        <v>30</v>
      </c>
      <c r="I37" s="25">
        <f t="shared" si="4"/>
        <v>1.9625000000000004</v>
      </c>
      <c r="J37" s="25">
        <f t="shared" si="5"/>
        <v>3.279199475065617</v>
      </c>
      <c r="K37" s="26">
        <f t="shared" si="6"/>
        <v>5.241699475065618</v>
      </c>
    </row>
    <row r="38" spans="1:11" s="25" customFormat="1" ht="12.75">
      <c r="A38" s="22" t="s">
        <v>26</v>
      </c>
      <c r="B38" s="23" t="s">
        <v>16</v>
      </c>
      <c r="C38" s="23">
        <v>8.16</v>
      </c>
      <c r="D38" s="23">
        <v>2000</v>
      </c>
      <c r="E38" s="23">
        <v>12</v>
      </c>
      <c r="F38" s="23">
        <v>2008</v>
      </c>
      <c r="G38" s="24">
        <f>((F38-D38)*12+E38-7)/12</f>
        <v>8.416666666666666</v>
      </c>
      <c r="H38" s="23" t="s">
        <v>23</v>
      </c>
      <c r="I38" s="25">
        <f t="shared" si="4"/>
        <v>2.7</v>
      </c>
      <c r="J38" s="25">
        <f t="shared" si="5"/>
        <v>2.541010498687664</v>
      </c>
      <c r="K38" s="26">
        <f t="shared" si="6"/>
        <v>5.241010498687665</v>
      </c>
    </row>
    <row r="39" spans="1:11" s="5" customFormat="1" ht="12.75">
      <c r="A39" s="14" t="s">
        <v>54</v>
      </c>
      <c r="B39" s="8" t="s">
        <v>16</v>
      </c>
      <c r="C39" s="8">
        <v>7.41</v>
      </c>
      <c r="D39" s="8">
        <v>2002</v>
      </c>
      <c r="E39" s="8">
        <v>5</v>
      </c>
      <c r="F39" s="8">
        <v>2009</v>
      </c>
      <c r="G39" s="11">
        <f>((F39-D39)*12+E39-7)/12</f>
        <v>6.833333333333333</v>
      </c>
      <c r="H39" s="8" t="s">
        <v>30</v>
      </c>
      <c r="I39">
        <f t="shared" si="4"/>
        <v>1.7625000000000002</v>
      </c>
      <c r="J39">
        <f t="shared" si="5"/>
        <v>3.320209973753281</v>
      </c>
      <c r="K39" s="6">
        <f t="shared" si="6"/>
        <v>5.082709973753281</v>
      </c>
    </row>
    <row r="40" spans="1:11" ht="12.75">
      <c r="A40" s="14" t="s">
        <v>69</v>
      </c>
      <c r="B40" s="8" t="s">
        <v>16</v>
      </c>
      <c r="C40" s="8">
        <v>7.52</v>
      </c>
      <c r="D40" s="8">
        <v>2000</v>
      </c>
      <c r="E40" s="8">
        <v>10</v>
      </c>
      <c r="F40" s="8">
        <v>2007</v>
      </c>
      <c r="G40" s="11">
        <f>((F40-D40)*12+E40-7)/12</f>
        <v>7.25</v>
      </c>
      <c r="H40" s="8" t="s">
        <v>63</v>
      </c>
      <c r="I40">
        <f t="shared" si="4"/>
        <v>1.8999999999999995</v>
      </c>
      <c r="J40">
        <f t="shared" si="5"/>
        <v>3.1151574803149606</v>
      </c>
      <c r="K40" s="6">
        <f t="shared" si="6"/>
        <v>5.01515748031496</v>
      </c>
    </row>
    <row r="41" spans="1:11" ht="12.75">
      <c r="A41" s="14" t="s">
        <v>50</v>
      </c>
      <c r="B41" s="8" t="s">
        <v>16</v>
      </c>
      <c r="C41" s="8">
        <v>7.23</v>
      </c>
      <c r="D41" s="8">
        <v>2002</v>
      </c>
      <c r="E41" s="8">
        <v>2</v>
      </c>
      <c r="F41" s="8">
        <v>2009</v>
      </c>
      <c r="G41" s="11">
        <f>((F41-D41)*12+E41-7)/12</f>
        <v>6.583333333333333</v>
      </c>
      <c r="H41" s="8" t="s">
        <v>30</v>
      </c>
      <c r="I41">
        <f t="shared" si="4"/>
        <v>1.5375000000000005</v>
      </c>
      <c r="J41">
        <f t="shared" si="5"/>
        <v>3.4432414698162734</v>
      </c>
      <c r="K41" s="6">
        <f t="shared" si="6"/>
        <v>4.980741469816274</v>
      </c>
    </row>
    <row r="42" spans="1:11" s="5" customFormat="1" ht="12.75">
      <c r="A42" s="16" t="s">
        <v>114</v>
      </c>
      <c r="B42" s="9" t="s">
        <v>93</v>
      </c>
      <c r="C42" s="2">
        <v>7.19</v>
      </c>
      <c r="D42" s="8"/>
      <c r="E42" s="8"/>
      <c r="F42"/>
      <c r="G42" s="1">
        <v>6.57</v>
      </c>
      <c r="H42" s="9" t="s">
        <v>30</v>
      </c>
      <c r="I42">
        <f t="shared" si="4"/>
        <v>1.4875000000000005</v>
      </c>
      <c r="J42">
        <f t="shared" si="5"/>
        <v>3.449803149606299</v>
      </c>
      <c r="K42" s="6">
        <f t="shared" si="6"/>
        <v>4.9373031496063</v>
      </c>
    </row>
    <row r="43" spans="1:11" s="5" customFormat="1" ht="12.75">
      <c r="A43" s="16" t="s">
        <v>115</v>
      </c>
      <c r="B43" s="1" t="s">
        <v>16</v>
      </c>
      <c r="C43" s="2">
        <v>7.69</v>
      </c>
      <c r="D43" s="8"/>
      <c r="E43" s="8"/>
      <c r="F43"/>
      <c r="G43" s="1">
        <v>8</v>
      </c>
      <c r="H43" s="8" t="s">
        <v>63</v>
      </c>
      <c r="I43">
        <f t="shared" si="4"/>
        <v>2.1125000000000007</v>
      </c>
      <c r="J43">
        <f t="shared" si="5"/>
        <v>2.7460629921259843</v>
      </c>
      <c r="K43" s="6">
        <f t="shared" si="6"/>
        <v>4.858562992125985</v>
      </c>
    </row>
    <row r="44" spans="1:11" s="5" customFormat="1" ht="12.75">
      <c r="A44" s="16" t="s">
        <v>116</v>
      </c>
      <c r="B44" s="1" t="s">
        <v>16</v>
      </c>
      <c r="C44" s="2">
        <v>7.76</v>
      </c>
      <c r="D44" s="8"/>
      <c r="E44" s="8"/>
      <c r="F44"/>
      <c r="G44" s="1">
        <v>8.2</v>
      </c>
      <c r="H44" s="1" t="s">
        <v>98</v>
      </c>
      <c r="I44">
        <f t="shared" si="4"/>
        <v>2.1999999999999997</v>
      </c>
      <c r="J44">
        <f t="shared" si="5"/>
        <v>2.6476377952755907</v>
      </c>
      <c r="K44" s="6">
        <f t="shared" si="6"/>
        <v>4.84763779527559</v>
      </c>
    </row>
    <row r="45" spans="1:11" s="5" customFormat="1" ht="12.75">
      <c r="A45" s="14" t="s">
        <v>83</v>
      </c>
      <c r="B45" s="8" t="s">
        <v>16</v>
      </c>
      <c r="C45" s="8">
        <v>7.64</v>
      </c>
      <c r="D45" s="8">
        <v>2001</v>
      </c>
      <c r="E45" s="8">
        <v>7</v>
      </c>
      <c r="F45" s="8">
        <v>2009</v>
      </c>
      <c r="G45" s="11">
        <f>((F45-D45)*12+E45-7)/12</f>
        <v>8</v>
      </c>
      <c r="H45" s="8" t="s">
        <v>30</v>
      </c>
      <c r="I45">
        <f t="shared" si="4"/>
        <v>2.05</v>
      </c>
      <c r="J45">
        <f t="shared" si="5"/>
        <v>2.7460629921259843</v>
      </c>
      <c r="K45" s="6">
        <f t="shared" si="6"/>
        <v>4.796062992125984</v>
      </c>
    </row>
    <row r="46" spans="1:11" ht="12.75">
      <c r="A46" s="18" t="s">
        <v>44</v>
      </c>
      <c r="B46" s="9" t="s">
        <v>93</v>
      </c>
      <c r="C46" s="4">
        <v>7.91</v>
      </c>
      <c r="D46" s="5"/>
      <c r="E46" s="5"/>
      <c r="F46" s="5"/>
      <c r="G46" s="3">
        <v>8.75</v>
      </c>
      <c r="H46" s="3" t="s">
        <v>94</v>
      </c>
      <c r="I46">
        <f t="shared" si="4"/>
        <v>2.3875</v>
      </c>
      <c r="J46">
        <f t="shared" si="5"/>
        <v>2.376968503937008</v>
      </c>
      <c r="K46" s="6">
        <f t="shared" si="6"/>
        <v>4.7644685039370085</v>
      </c>
    </row>
    <row r="47" spans="1:11" ht="12.75">
      <c r="A47" s="14" t="s">
        <v>34</v>
      </c>
      <c r="B47" s="8" t="s">
        <v>16</v>
      </c>
      <c r="C47" s="8">
        <v>7.43</v>
      </c>
      <c r="D47" s="8">
        <v>1996</v>
      </c>
      <c r="E47" s="8">
        <v>2</v>
      </c>
      <c r="F47" s="8">
        <v>2004</v>
      </c>
      <c r="G47" s="11">
        <f>((F47-D47)*12+E47-7)/12</f>
        <v>7.583333333333333</v>
      </c>
      <c r="H47" s="8" t="s">
        <v>30</v>
      </c>
      <c r="I47">
        <f t="shared" si="4"/>
        <v>1.7874999999999996</v>
      </c>
      <c r="J47">
        <f t="shared" si="5"/>
        <v>2.9511154855643045</v>
      </c>
      <c r="K47" s="6">
        <f t="shared" si="6"/>
        <v>4.738615485564305</v>
      </c>
    </row>
    <row r="48" spans="1:11" ht="12.75">
      <c r="A48" s="15" t="s">
        <v>27</v>
      </c>
      <c r="B48" s="9" t="s">
        <v>93</v>
      </c>
      <c r="C48" s="9">
        <v>7.14</v>
      </c>
      <c r="D48" s="9">
        <v>2002</v>
      </c>
      <c r="E48" s="9">
        <v>6</v>
      </c>
      <c r="F48" s="9">
        <v>2009</v>
      </c>
      <c r="G48" s="10">
        <f>((F48-D48)*12+E48-7)/12</f>
        <v>6.916666666666667</v>
      </c>
      <c r="H48" s="3" t="s">
        <v>94</v>
      </c>
      <c r="I48">
        <f t="shared" si="4"/>
        <v>1.4249999999999996</v>
      </c>
      <c r="J48">
        <f t="shared" si="5"/>
        <v>3.279199475065617</v>
      </c>
      <c r="K48" s="6">
        <f t="shared" si="6"/>
        <v>4.704199475065616</v>
      </c>
    </row>
    <row r="49" spans="1:11" ht="12.75">
      <c r="A49" s="16" t="s">
        <v>117</v>
      </c>
      <c r="B49" s="1" t="s">
        <v>16</v>
      </c>
      <c r="C49" s="2">
        <v>7.17</v>
      </c>
      <c r="F49"/>
      <c r="G49" s="1">
        <v>7</v>
      </c>
      <c r="H49" s="1" t="s">
        <v>99</v>
      </c>
      <c r="I49">
        <f t="shared" si="4"/>
        <v>1.4625</v>
      </c>
      <c r="J49">
        <f t="shared" si="5"/>
        <v>3.2381889763779528</v>
      </c>
      <c r="K49" s="6">
        <f t="shared" si="6"/>
        <v>4.700688976377952</v>
      </c>
    </row>
    <row r="50" spans="1:11" ht="12.75">
      <c r="A50" s="14" t="s">
        <v>44</v>
      </c>
      <c r="B50" s="8" t="s">
        <v>16</v>
      </c>
      <c r="C50" s="8">
        <v>7.91</v>
      </c>
      <c r="D50" s="8">
        <v>1999</v>
      </c>
      <c r="E50" s="8">
        <v>7</v>
      </c>
      <c r="F50" s="8">
        <v>2008</v>
      </c>
      <c r="G50" s="11">
        <f>((F50-D50)*12+E50-7)/12</f>
        <v>9</v>
      </c>
      <c r="H50" s="8" t="s">
        <v>30</v>
      </c>
      <c r="I50">
        <f t="shared" si="4"/>
        <v>2.3875</v>
      </c>
      <c r="J50">
        <f t="shared" si="5"/>
        <v>2.2539370078740157</v>
      </c>
      <c r="K50" s="6">
        <f t="shared" si="6"/>
        <v>4.641437007874016</v>
      </c>
    </row>
    <row r="51" spans="1:11" ht="12.75">
      <c r="A51" s="14" t="s">
        <v>37</v>
      </c>
      <c r="B51" s="8" t="s">
        <v>16</v>
      </c>
      <c r="C51" s="8">
        <v>7.48</v>
      </c>
      <c r="D51" s="8">
        <v>1998</v>
      </c>
      <c r="E51" s="8">
        <v>7</v>
      </c>
      <c r="F51" s="8">
        <v>2006</v>
      </c>
      <c r="G51" s="11">
        <f>((F51-D51)*12+E51-7)/12</f>
        <v>8</v>
      </c>
      <c r="H51" s="8" t="s">
        <v>30</v>
      </c>
      <c r="I51">
        <f t="shared" si="4"/>
        <v>1.8500000000000005</v>
      </c>
      <c r="J51">
        <f t="shared" si="5"/>
        <v>2.7460629921259843</v>
      </c>
      <c r="K51" s="6">
        <f t="shared" si="6"/>
        <v>4.596062992125985</v>
      </c>
    </row>
    <row r="52" spans="1:11" ht="12.75">
      <c r="A52" s="14" t="s">
        <v>46</v>
      </c>
      <c r="B52" s="8" t="s">
        <v>16</v>
      </c>
      <c r="C52" s="8">
        <v>7.91</v>
      </c>
      <c r="D52" s="8">
        <v>2000</v>
      </c>
      <c r="E52" s="8">
        <v>9</v>
      </c>
      <c r="F52" s="8">
        <v>2009</v>
      </c>
      <c r="G52" s="11">
        <f>((F52-D52)*12+E52-7)/12</f>
        <v>9.166666666666666</v>
      </c>
      <c r="H52" s="8" t="s">
        <v>30</v>
      </c>
      <c r="I52">
        <f t="shared" si="4"/>
        <v>2.3875</v>
      </c>
      <c r="J52">
        <f t="shared" si="5"/>
        <v>2.1719160104986877</v>
      </c>
      <c r="K52" s="6">
        <f t="shared" si="6"/>
        <v>4.559416010498688</v>
      </c>
    </row>
    <row r="53" spans="1:11" s="5" customFormat="1" ht="12.75">
      <c r="A53" s="16" t="s">
        <v>118</v>
      </c>
      <c r="B53" s="9" t="s">
        <v>93</v>
      </c>
      <c r="C53" s="2">
        <v>7.55</v>
      </c>
      <c r="D53" s="8"/>
      <c r="E53" s="8"/>
      <c r="F53"/>
      <c r="G53" s="1">
        <v>9</v>
      </c>
      <c r="H53" s="8" t="s">
        <v>63</v>
      </c>
      <c r="I53">
        <f t="shared" si="4"/>
        <v>1.9374999999999998</v>
      </c>
      <c r="J53">
        <f t="shared" si="5"/>
        <v>2.2539370078740157</v>
      </c>
      <c r="K53" s="6">
        <f t="shared" si="6"/>
        <v>4.191437007874016</v>
      </c>
    </row>
    <row r="54" spans="1:11" s="5" customFormat="1" ht="12.75">
      <c r="A54" s="16" t="s">
        <v>119</v>
      </c>
      <c r="B54" s="1" t="s">
        <v>100</v>
      </c>
      <c r="C54" s="2">
        <v>7.61</v>
      </c>
      <c r="D54" s="8"/>
      <c r="E54" s="8"/>
      <c r="F54"/>
      <c r="G54" s="1">
        <v>9.57</v>
      </c>
      <c r="H54" s="9" t="s">
        <v>30</v>
      </c>
      <c r="I54">
        <f t="shared" si="4"/>
        <v>2.0125</v>
      </c>
      <c r="J54">
        <f t="shared" si="5"/>
        <v>1.9734251968503935</v>
      </c>
      <c r="K54" s="6">
        <f t="shared" si="6"/>
        <v>3.9859251968503937</v>
      </c>
    </row>
    <row r="55" spans="1:11" ht="12.75">
      <c r="A55" s="14" t="s">
        <v>45</v>
      </c>
      <c r="B55" s="8" t="s">
        <v>16</v>
      </c>
      <c r="C55" s="8">
        <v>7.35</v>
      </c>
      <c r="D55" s="8">
        <v>1998</v>
      </c>
      <c r="E55" s="8">
        <v>9</v>
      </c>
      <c r="F55" s="8">
        <v>2007</v>
      </c>
      <c r="G55" s="11">
        <f>((F55-D55)*12+E55-7)/12</f>
        <v>9.166666666666666</v>
      </c>
      <c r="H55" s="8" t="s">
        <v>30</v>
      </c>
      <c r="I55">
        <f t="shared" si="4"/>
        <v>1.6874999999999996</v>
      </c>
      <c r="J55">
        <f t="shared" si="5"/>
        <v>2.1719160104986877</v>
      </c>
      <c r="K55" s="6">
        <f t="shared" si="6"/>
        <v>3.859416010498687</v>
      </c>
    </row>
    <row r="56" spans="1:11" ht="12.75">
      <c r="A56" s="15" t="s">
        <v>61</v>
      </c>
      <c r="B56" s="9"/>
      <c r="C56" s="9">
        <v>6</v>
      </c>
      <c r="D56" s="9">
        <v>2001</v>
      </c>
      <c r="E56" s="9"/>
      <c r="F56" s="9"/>
      <c r="G56" s="10">
        <f>C56</f>
        <v>6</v>
      </c>
      <c r="H56" s="9" t="s">
        <v>30</v>
      </c>
      <c r="I56">
        <f t="shared" si="4"/>
        <v>0</v>
      </c>
      <c r="J56">
        <f t="shared" si="5"/>
        <v>3.7303149606299213</v>
      </c>
      <c r="K56" s="6">
        <f t="shared" si="6"/>
        <v>3.7303149606299213</v>
      </c>
    </row>
    <row r="57" spans="1:11" s="5" customFormat="1" ht="12.75">
      <c r="A57" s="14" t="s">
        <v>31</v>
      </c>
      <c r="B57" s="8" t="s">
        <v>16</v>
      </c>
      <c r="C57" s="20" t="s">
        <v>88</v>
      </c>
      <c r="D57" s="13" t="s">
        <v>39</v>
      </c>
      <c r="E57" s="13" t="s">
        <v>40</v>
      </c>
      <c r="F57" s="13" t="s">
        <v>41</v>
      </c>
      <c r="G57" s="11">
        <f>((F57-D57)*12+E57-7)/12</f>
        <v>11.416666666666666</v>
      </c>
      <c r="H57" s="8" t="s">
        <v>30</v>
      </c>
      <c r="I57">
        <f t="shared" si="4"/>
        <v>2.5</v>
      </c>
      <c r="J57">
        <f t="shared" si="5"/>
        <v>1.064632545931759</v>
      </c>
      <c r="K57" s="6">
        <f t="shared" si="6"/>
        <v>3.564632545931759</v>
      </c>
    </row>
    <row r="58" spans="1:11" s="5" customFormat="1" ht="12.75">
      <c r="A58" s="14" t="s">
        <v>55</v>
      </c>
      <c r="B58" s="8" t="s">
        <v>16</v>
      </c>
      <c r="C58" s="8">
        <v>7.48</v>
      </c>
      <c r="D58" s="8">
        <v>1999</v>
      </c>
      <c r="E58" s="8">
        <v>9</v>
      </c>
      <c r="F58" s="8">
        <v>2009</v>
      </c>
      <c r="G58" s="11">
        <f>((F58-D58)*12+E58-7)/12</f>
        <v>10.166666666666666</v>
      </c>
      <c r="H58" s="8" t="s">
        <v>30</v>
      </c>
      <c r="I58">
        <f t="shared" si="4"/>
        <v>1.8500000000000005</v>
      </c>
      <c r="J58">
        <f t="shared" si="5"/>
        <v>1.6797900262467194</v>
      </c>
      <c r="K58" s="6">
        <f t="shared" si="6"/>
        <v>3.5297900262467197</v>
      </c>
    </row>
    <row r="59" spans="1:11" ht="12.75">
      <c r="A59" s="18" t="s">
        <v>35</v>
      </c>
      <c r="B59" s="9" t="s">
        <v>93</v>
      </c>
      <c r="C59" s="4">
        <v>8.26</v>
      </c>
      <c r="D59" s="5"/>
      <c r="E59" s="5"/>
      <c r="F59" s="5"/>
      <c r="G59" s="3">
        <v>12.45</v>
      </c>
      <c r="H59" s="3" t="s">
        <v>94</v>
      </c>
      <c r="I59">
        <f t="shared" si="4"/>
        <v>2.8249999999999997</v>
      </c>
      <c r="J59">
        <f t="shared" si="5"/>
        <v>0.5561023622047248</v>
      </c>
      <c r="K59" s="6">
        <f t="shared" si="6"/>
        <v>3.3811023622047243</v>
      </c>
    </row>
    <row r="60" spans="1:11" ht="12.75">
      <c r="A60" s="14" t="s">
        <v>70</v>
      </c>
      <c r="B60" s="8" t="s">
        <v>16</v>
      </c>
      <c r="C60" s="8">
        <v>7.97</v>
      </c>
      <c r="D60" s="8">
        <v>1995</v>
      </c>
      <c r="E60" s="8">
        <v>10</v>
      </c>
      <c r="F60" s="8">
        <v>2007</v>
      </c>
      <c r="G60" s="8">
        <f>((F60-D60)*12+E60-7)/12</f>
        <v>12.25</v>
      </c>
      <c r="H60" s="8" t="s">
        <v>63</v>
      </c>
      <c r="I60">
        <f t="shared" si="4"/>
        <v>2.4624999999999995</v>
      </c>
      <c r="J60">
        <f t="shared" si="5"/>
        <v>0.6545275590551182</v>
      </c>
      <c r="K60" s="6">
        <f t="shared" si="6"/>
        <v>3.1170275590551175</v>
      </c>
    </row>
    <row r="61" spans="1:11" ht="12.75">
      <c r="A61" s="14" t="s">
        <v>56</v>
      </c>
      <c r="B61" s="8" t="s">
        <v>16</v>
      </c>
      <c r="C61" s="8">
        <v>7.65</v>
      </c>
      <c r="D61" s="8">
        <v>1996</v>
      </c>
      <c r="E61" s="8">
        <v>2</v>
      </c>
      <c r="F61" s="8">
        <v>2008</v>
      </c>
      <c r="G61" s="11">
        <f>((F61-D61)*12+E61-7)/12</f>
        <v>11.583333333333334</v>
      </c>
      <c r="H61" s="8" t="s">
        <v>30</v>
      </c>
      <c r="I61">
        <f t="shared" si="4"/>
        <v>2.0625000000000004</v>
      </c>
      <c r="J61">
        <f t="shared" si="5"/>
        <v>0.9826115485564302</v>
      </c>
      <c r="K61" s="6">
        <f t="shared" si="6"/>
        <v>3.045111548556431</v>
      </c>
    </row>
    <row r="62" spans="1:11" ht="12.75">
      <c r="A62" s="15" t="s">
        <v>29</v>
      </c>
      <c r="B62" s="9" t="s">
        <v>93</v>
      </c>
      <c r="C62" s="9">
        <v>7.31</v>
      </c>
      <c r="D62" s="9">
        <v>1995</v>
      </c>
      <c r="E62" s="9">
        <v>7</v>
      </c>
      <c r="F62" s="9">
        <v>2006</v>
      </c>
      <c r="G62" s="10">
        <f>((F62-D62)*12+E62-7)/12</f>
        <v>11</v>
      </c>
      <c r="H62" s="3" t="s">
        <v>94</v>
      </c>
      <c r="I62">
        <f t="shared" si="4"/>
        <v>1.6374999999999995</v>
      </c>
      <c r="J62">
        <f t="shared" si="5"/>
        <v>1.2696850393700787</v>
      </c>
      <c r="K62" s="6">
        <f t="shared" si="6"/>
        <v>2.907185039370078</v>
      </c>
    </row>
    <row r="63" spans="1:11" s="5" customFormat="1" ht="12.75">
      <c r="A63" s="15" t="s">
        <v>35</v>
      </c>
      <c r="B63" s="9" t="s">
        <v>16</v>
      </c>
      <c r="C63" s="9">
        <v>8.26</v>
      </c>
      <c r="D63" s="9">
        <v>1995</v>
      </c>
      <c r="E63" s="9">
        <v>2</v>
      </c>
      <c r="F63" s="9">
        <v>2009</v>
      </c>
      <c r="G63" s="10">
        <f>((F63-D63)*12+E63-7)/12</f>
        <v>13.583333333333334</v>
      </c>
      <c r="H63" s="9" t="s">
        <v>30</v>
      </c>
      <c r="I63">
        <f t="shared" si="4"/>
        <v>2.8249999999999997</v>
      </c>
      <c r="J63">
        <f t="shared" si="5"/>
        <v>-0.001640419947506818</v>
      </c>
      <c r="K63" s="6">
        <f t="shared" si="6"/>
        <v>2.823359580052493</v>
      </c>
    </row>
    <row r="64" spans="1:11" s="5" customFormat="1" ht="12.75">
      <c r="A64" s="16" t="s">
        <v>120</v>
      </c>
      <c r="B64" s="1" t="s">
        <v>16</v>
      </c>
      <c r="C64" s="2">
        <v>7.04</v>
      </c>
      <c r="D64" s="8"/>
      <c r="E64" s="8"/>
      <c r="F64"/>
      <c r="G64" s="1">
        <v>10.7</v>
      </c>
      <c r="H64" s="8" t="s">
        <v>63</v>
      </c>
      <c r="I64">
        <f t="shared" si="4"/>
        <v>1.3</v>
      </c>
      <c r="J64">
        <f t="shared" si="5"/>
        <v>1.4173228346456694</v>
      </c>
      <c r="K64" s="6">
        <f t="shared" si="6"/>
        <v>2.7173228346456693</v>
      </c>
    </row>
    <row r="65" spans="1:11" s="5" customFormat="1" ht="12.75">
      <c r="A65" s="14" t="s">
        <v>51</v>
      </c>
      <c r="B65" s="8" t="s">
        <v>16</v>
      </c>
      <c r="C65" s="8">
        <v>8.04</v>
      </c>
      <c r="D65" s="8">
        <v>1996</v>
      </c>
      <c r="E65" s="8">
        <v>10</v>
      </c>
      <c r="F65" s="8">
        <v>2009</v>
      </c>
      <c r="G65" s="11">
        <f>((F65-D65)*12+E65-7)/12</f>
        <v>13.25</v>
      </c>
      <c r="H65" s="8" t="s">
        <v>30</v>
      </c>
      <c r="I65">
        <f t="shared" si="4"/>
        <v>2.549999999999999</v>
      </c>
      <c r="J65">
        <f t="shared" si="5"/>
        <v>0.16240157480314962</v>
      </c>
      <c r="K65" s="6">
        <f t="shared" si="6"/>
        <v>2.7124015748031485</v>
      </c>
    </row>
    <row r="66" spans="1:11" ht="12.75">
      <c r="A66" s="16" t="s">
        <v>121</v>
      </c>
      <c r="B66" s="9" t="s">
        <v>93</v>
      </c>
      <c r="C66" s="2">
        <v>7.6</v>
      </c>
      <c r="F66"/>
      <c r="G66" s="1">
        <v>13</v>
      </c>
      <c r="H66" s="9" t="s">
        <v>30</v>
      </c>
      <c r="I66">
        <f t="shared" si="4"/>
        <v>1.9999999999999996</v>
      </c>
      <c r="J66">
        <f t="shared" si="5"/>
        <v>0.2854330708661418</v>
      </c>
      <c r="K66" s="6">
        <f>I66+J66</f>
        <v>2.2854330708661412</v>
      </c>
    </row>
    <row r="67" spans="1:11" s="5" customFormat="1" ht="12.75">
      <c r="A67" s="14" t="s">
        <v>82</v>
      </c>
      <c r="B67" s="8" t="s">
        <v>16</v>
      </c>
      <c r="C67" s="8">
        <v>7.35</v>
      </c>
      <c r="D67" s="8">
        <v>1996</v>
      </c>
      <c r="E67" s="8">
        <v>9</v>
      </c>
      <c r="F67" s="8">
        <v>2009</v>
      </c>
      <c r="G67" s="11">
        <f>((F67-D67)*12+E67-7)/12</f>
        <v>13.166666666666666</v>
      </c>
      <c r="H67" s="8" t="s">
        <v>30</v>
      </c>
      <c r="I67">
        <f t="shared" si="4"/>
        <v>1.6874999999999996</v>
      </c>
      <c r="J67">
        <f t="shared" si="5"/>
        <v>0.20341207349081397</v>
      </c>
      <c r="K67" s="6">
        <f>I67+J67</f>
        <v>1.8909120734908136</v>
      </c>
    </row>
    <row r="68" spans="1:9" ht="12.75">
      <c r="A68" s="15" t="s">
        <v>92</v>
      </c>
      <c r="B68" s="9" t="s">
        <v>16</v>
      </c>
      <c r="C68" s="10">
        <v>7.96</v>
      </c>
      <c r="D68" s="31">
        <v>1997</v>
      </c>
      <c r="E68" s="31">
        <v>9</v>
      </c>
      <c r="F68" s="31">
        <v>2005</v>
      </c>
      <c r="G68" s="11">
        <f>((F68-D68)*12+E68-7)/12</f>
        <v>8.166666666666666</v>
      </c>
      <c r="H68" s="8" t="s">
        <v>30</v>
      </c>
      <c r="I68">
        <f t="shared" si="4"/>
        <v>2.45</v>
      </c>
    </row>
    <row r="70" spans="1:6" ht="12.75">
      <c r="A70" s="21" t="s">
        <v>122</v>
      </c>
      <c r="C70" s="11"/>
      <c r="D70" s="11"/>
      <c r="E70" s="11"/>
      <c r="F70" s="11"/>
    </row>
    <row r="71" spans="1:256" ht="12.75">
      <c r="A71" s="21" t="s">
        <v>123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6" ht="12.75">
      <c r="A72" s="6" t="s">
        <v>124</v>
      </c>
      <c r="C72" s="11"/>
      <c r="D72" s="11"/>
      <c r="E72" s="11"/>
      <c r="F72" s="11"/>
    </row>
    <row r="73" spans="1:6" ht="12.75">
      <c r="A73" s="6" t="s">
        <v>125</v>
      </c>
      <c r="C73" s="11"/>
      <c r="D73" s="11"/>
      <c r="E73" s="11"/>
      <c r="F73" s="11"/>
    </row>
    <row r="74" spans="1:6" ht="12.75">
      <c r="A74" s="6" t="s">
        <v>126</v>
      </c>
      <c r="C74" s="11"/>
      <c r="D74" s="11"/>
      <c r="E74" s="11"/>
      <c r="F74" s="11"/>
    </row>
    <row r="75" spans="3:6" ht="12.75">
      <c r="C75" s="11"/>
      <c r="D75" s="11"/>
      <c r="E75" s="11"/>
      <c r="F75" s="11"/>
    </row>
    <row r="76" spans="3:6" ht="12.75">
      <c r="C76" s="11"/>
      <c r="D76" s="11"/>
      <c r="E76" s="11"/>
      <c r="F76" s="11"/>
    </row>
    <row r="77" spans="3:6" ht="12.75">
      <c r="C77" s="11"/>
      <c r="D77" s="11"/>
      <c r="E77" s="11"/>
      <c r="F77" s="11"/>
    </row>
    <row r="78" spans="3:6" ht="12.75">
      <c r="C78" s="11"/>
      <c r="D78" s="11"/>
      <c r="E78" s="11"/>
      <c r="F78" s="11"/>
    </row>
    <row r="79" spans="3:6" ht="12.75">
      <c r="C79" s="11"/>
      <c r="D79" s="11"/>
      <c r="E79" s="11"/>
      <c r="F79" s="11"/>
    </row>
    <row r="80" spans="3:6" ht="12.75">
      <c r="C80" s="11"/>
      <c r="D80" s="11"/>
      <c r="E80" s="11"/>
      <c r="F80" s="11"/>
    </row>
    <row r="81" spans="3:6" ht="12.75">
      <c r="C81" s="11"/>
      <c r="D81" s="11"/>
      <c r="E81" s="11"/>
      <c r="F81" s="11"/>
    </row>
    <row r="82" spans="3:6" ht="12.75">
      <c r="C82" s="11"/>
      <c r="D82" s="11"/>
      <c r="E82" s="11"/>
      <c r="F82" s="11"/>
    </row>
    <row r="83" spans="3:6" ht="12.75">
      <c r="C83" s="11"/>
      <c r="D83" s="11"/>
      <c r="E83" s="11"/>
      <c r="F83" s="11"/>
    </row>
    <row r="84" spans="3:6" ht="12.75">
      <c r="C84" s="11"/>
      <c r="D84" s="11"/>
      <c r="E84" s="11"/>
      <c r="F84" s="11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V34"/>
  <sheetViews>
    <sheetView zoomScalePageLayoutView="0" workbookViewId="0" topLeftCell="A1">
      <selection activeCell="F34" sqref="F34"/>
    </sheetView>
  </sheetViews>
  <sheetFormatPr defaultColWidth="28.421875" defaultRowHeight="12.75"/>
  <cols>
    <col min="1" max="1" width="28.421875" style="7" customWidth="1"/>
    <col min="2" max="2" width="9.7109375" style="7" customWidth="1"/>
    <col min="3" max="3" width="11.00390625" style="7" customWidth="1"/>
    <col min="4" max="4" width="10.57421875" style="7" customWidth="1"/>
    <col min="5" max="5" width="10.00390625" style="7" customWidth="1"/>
    <col min="6" max="6" width="9.140625" style="7" customWidth="1"/>
    <col min="7" max="7" width="13.421875" style="0" customWidth="1"/>
    <col min="8" max="8" width="19.421875" style="0" customWidth="1"/>
    <col min="9" max="9" width="13.8515625" style="0" customWidth="1"/>
    <col min="10" max="10" width="10.28125" style="0" customWidth="1"/>
    <col min="11" max="11" width="10.421875" style="0" customWidth="1"/>
  </cols>
  <sheetData>
    <row r="1" spans="1:8" ht="14.25" thickBot="1" thickTop="1">
      <c r="A1" s="36" t="s">
        <v>87</v>
      </c>
      <c r="B1" s="37"/>
      <c r="C1" s="37"/>
      <c r="D1" s="37"/>
      <c r="E1" s="37"/>
      <c r="F1" s="37"/>
      <c r="G1" s="37"/>
      <c r="H1" s="38"/>
    </row>
    <row r="2" spans="1:12" s="25" customFormat="1" ht="13.5" thickTop="1">
      <c r="A2" s="28" t="s">
        <v>76</v>
      </c>
      <c r="B2" s="28" t="s">
        <v>16</v>
      </c>
      <c r="C2" s="28">
        <v>9.63</v>
      </c>
      <c r="D2" s="28">
        <v>2006</v>
      </c>
      <c r="E2" s="28">
        <v>9</v>
      </c>
      <c r="F2" s="28">
        <v>2009</v>
      </c>
      <c r="G2" s="29">
        <f>((F2-D2)*12+E2-7)/12</f>
        <v>3.1666666666666665</v>
      </c>
      <c r="H2" s="28" t="s">
        <v>65</v>
      </c>
      <c r="I2" s="25">
        <f aca="true" t="shared" si="0" ref="I2:I27">((C2-6)/4)*5</f>
        <v>4.537500000000001</v>
      </c>
      <c r="J2" s="25">
        <f aca="true" t="shared" si="1" ref="J2:J27">((5.92-G2)/2.75)*5</f>
        <v>5.006060606060606</v>
      </c>
      <c r="K2" s="26">
        <f aca="true" t="shared" si="2" ref="K2:K27">I2+J2</f>
        <v>9.543560606060607</v>
      </c>
      <c r="L2" s="23"/>
    </row>
    <row r="3" spans="1:11" s="25" customFormat="1" ht="12.75">
      <c r="A3" s="28" t="s">
        <v>2</v>
      </c>
      <c r="B3" s="28" t="s">
        <v>16</v>
      </c>
      <c r="C3" s="29">
        <v>8.24</v>
      </c>
      <c r="D3" s="30"/>
      <c r="E3" s="30"/>
      <c r="G3" s="28">
        <v>3</v>
      </c>
      <c r="H3" s="28" t="s">
        <v>65</v>
      </c>
      <c r="I3" s="25">
        <f t="shared" si="0"/>
        <v>2.8000000000000003</v>
      </c>
      <c r="J3" s="25">
        <f t="shared" si="1"/>
        <v>5.309090909090909</v>
      </c>
      <c r="K3" s="26">
        <f t="shared" si="2"/>
        <v>8.10909090909091</v>
      </c>
    </row>
    <row r="4" spans="1:11" s="25" customFormat="1" ht="12.75">
      <c r="A4" s="28" t="s">
        <v>5</v>
      </c>
      <c r="B4" s="28" t="s">
        <v>16</v>
      </c>
      <c r="C4" s="29">
        <v>8.07</v>
      </c>
      <c r="D4" s="30"/>
      <c r="E4" s="30"/>
      <c r="G4" s="28">
        <v>3</v>
      </c>
      <c r="H4" s="28" t="s">
        <v>65</v>
      </c>
      <c r="I4" s="25">
        <f t="shared" si="0"/>
        <v>2.5875000000000004</v>
      </c>
      <c r="J4" s="25">
        <f t="shared" si="1"/>
        <v>5.309090909090909</v>
      </c>
      <c r="K4" s="26">
        <f t="shared" si="2"/>
        <v>7.896590909090909</v>
      </c>
    </row>
    <row r="5" spans="1:11" s="25" customFormat="1" ht="12.75">
      <c r="A5" s="28" t="s">
        <v>6</v>
      </c>
      <c r="B5" s="28" t="s">
        <v>16</v>
      </c>
      <c r="C5" s="29">
        <v>8.03</v>
      </c>
      <c r="D5" s="30"/>
      <c r="E5" s="30"/>
      <c r="G5" s="28">
        <v>3</v>
      </c>
      <c r="H5" s="28" t="s">
        <v>65</v>
      </c>
      <c r="I5" s="25">
        <f t="shared" si="0"/>
        <v>2.537499999999999</v>
      </c>
      <c r="J5" s="25">
        <f t="shared" si="1"/>
        <v>5.309090909090909</v>
      </c>
      <c r="K5" s="26">
        <f t="shared" si="2"/>
        <v>7.846590909090908</v>
      </c>
    </row>
    <row r="6" spans="1:11" s="25" customFormat="1" ht="12.75">
      <c r="A6" s="28" t="s">
        <v>11</v>
      </c>
      <c r="B6" s="28" t="s">
        <v>16</v>
      </c>
      <c r="C6" s="29">
        <v>7.97</v>
      </c>
      <c r="D6" s="30"/>
      <c r="E6" s="30"/>
      <c r="G6" s="28">
        <v>3</v>
      </c>
      <c r="H6" s="28" t="s">
        <v>65</v>
      </c>
      <c r="I6" s="25">
        <f t="shared" si="0"/>
        <v>2.4624999999999995</v>
      </c>
      <c r="J6" s="25">
        <f t="shared" si="1"/>
        <v>5.309090909090909</v>
      </c>
      <c r="K6" s="26">
        <f t="shared" si="2"/>
        <v>7.771590909090908</v>
      </c>
    </row>
    <row r="7" spans="1:11" s="25" customFormat="1" ht="12.75">
      <c r="A7" s="28" t="s">
        <v>9</v>
      </c>
      <c r="B7" s="28" t="s">
        <v>16</v>
      </c>
      <c r="C7" s="29">
        <v>7.93</v>
      </c>
      <c r="D7" s="30"/>
      <c r="E7" s="30"/>
      <c r="G7" s="28">
        <v>3</v>
      </c>
      <c r="H7" s="28" t="s">
        <v>65</v>
      </c>
      <c r="I7" s="25">
        <f t="shared" si="0"/>
        <v>2.4124999999999996</v>
      </c>
      <c r="J7" s="25">
        <f t="shared" si="1"/>
        <v>5.309090909090909</v>
      </c>
      <c r="K7" s="26">
        <f t="shared" si="2"/>
        <v>7.721590909090908</v>
      </c>
    </row>
    <row r="8" spans="1:11" s="25" customFormat="1" ht="12.75">
      <c r="A8" s="28" t="s">
        <v>72</v>
      </c>
      <c r="B8" s="28" t="s">
        <v>16</v>
      </c>
      <c r="C8" s="28">
        <v>8.2</v>
      </c>
      <c r="D8" s="28">
        <v>2006</v>
      </c>
      <c r="E8" s="28">
        <v>10</v>
      </c>
      <c r="F8" s="28">
        <v>2009</v>
      </c>
      <c r="G8" s="29">
        <f>((F8-D8)*12+E8-7)/12</f>
        <v>3.25</v>
      </c>
      <c r="H8" s="28" t="s">
        <v>65</v>
      </c>
      <c r="I8" s="25">
        <f t="shared" si="0"/>
        <v>2.749999999999999</v>
      </c>
      <c r="J8" s="25">
        <f t="shared" si="1"/>
        <v>4.8545454545454545</v>
      </c>
      <c r="K8" s="26">
        <f t="shared" si="2"/>
        <v>7.604545454545454</v>
      </c>
    </row>
    <row r="9" spans="1:11" s="25" customFormat="1" ht="12.75">
      <c r="A9" s="28" t="s">
        <v>79</v>
      </c>
      <c r="B9" s="28" t="s">
        <v>16</v>
      </c>
      <c r="C9" s="28">
        <v>7.9</v>
      </c>
      <c r="D9" s="28">
        <v>2006</v>
      </c>
      <c r="E9" s="28">
        <v>9</v>
      </c>
      <c r="F9" s="28">
        <v>2009</v>
      </c>
      <c r="G9" s="29">
        <f>((F9-D9)*12+E9-7)/12</f>
        <v>3.1666666666666665</v>
      </c>
      <c r="H9" s="28" t="s">
        <v>65</v>
      </c>
      <c r="I9" s="25">
        <f t="shared" si="0"/>
        <v>2.3750000000000004</v>
      </c>
      <c r="J9" s="25">
        <f t="shared" si="1"/>
        <v>5.006060606060606</v>
      </c>
      <c r="K9" s="26">
        <f t="shared" si="2"/>
        <v>7.381060606060606</v>
      </c>
    </row>
    <row r="10" spans="1:11" s="25" customFormat="1" ht="12.75">
      <c r="A10" s="28" t="s">
        <v>8</v>
      </c>
      <c r="B10" s="28" t="s">
        <v>16</v>
      </c>
      <c r="C10" s="29">
        <v>7.6</v>
      </c>
      <c r="D10" s="30"/>
      <c r="E10" s="30"/>
      <c r="G10" s="28">
        <v>3</v>
      </c>
      <c r="H10" s="28" t="s">
        <v>65</v>
      </c>
      <c r="I10" s="25">
        <f t="shared" si="0"/>
        <v>1.9999999999999996</v>
      </c>
      <c r="J10" s="25">
        <f t="shared" si="1"/>
        <v>5.309090909090909</v>
      </c>
      <c r="K10" s="26">
        <f t="shared" si="2"/>
        <v>7.309090909090909</v>
      </c>
    </row>
    <row r="11" spans="1:11" s="25" customFormat="1" ht="12.75">
      <c r="A11" s="28" t="s">
        <v>10</v>
      </c>
      <c r="B11" s="28" t="s">
        <v>16</v>
      </c>
      <c r="C11" s="29">
        <v>7.43</v>
      </c>
      <c r="D11" s="30"/>
      <c r="E11" s="30"/>
      <c r="G11" s="28">
        <v>3</v>
      </c>
      <c r="H11" s="28" t="s">
        <v>65</v>
      </c>
      <c r="I11" s="25">
        <f t="shared" si="0"/>
        <v>1.7874999999999996</v>
      </c>
      <c r="J11" s="25">
        <f t="shared" si="1"/>
        <v>5.309090909090909</v>
      </c>
      <c r="K11" s="26">
        <f t="shared" si="2"/>
        <v>7.096590909090908</v>
      </c>
    </row>
    <row r="12" spans="1:11" s="25" customFormat="1" ht="12.75">
      <c r="A12" s="28" t="s">
        <v>7</v>
      </c>
      <c r="B12" s="28" t="s">
        <v>16</v>
      </c>
      <c r="C12" s="29">
        <v>7.4</v>
      </c>
      <c r="D12" s="30"/>
      <c r="E12" s="30"/>
      <c r="G12" s="28">
        <v>3</v>
      </c>
      <c r="H12" s="28" t="s">
        <v>65</v>
      </c>
      <c r="I12" s="25">
        <f t="shared" si="0"/>
        <v>1.7500000000000004</v>
      </c>
      <c r="J12" s="25">
        <f t="shared" si="1"/>
        <v>5.309090909090909</v>
      </c>
      <c r="K12" s="26">
        <f t="shared" si="2"/>
        <v>7.059090909090909</v>
      </c>
    </row>
    <row r="13" spans="1:11" s="25" customFormat="1" ht="12.75">
      <c r="A13" s="28" t="s">
        <v>73</v>
      </c>
      <c r="B13" s="28" t="s">
        <v>16</v>
      </c>
      <c r="C13" s="28">
        <v>7.6</v>
      </c>
      <c r="D13" s="28">
        <v>2006</v>
      </c>
      <c r="E13" s="28">
        <v>9</v>
      </c>
      <c r="F13" s="28">
        <v>2009</v>
      </c>
      <c r="G13" s="29">
        <f>((F13-D13)*12+E13-7)/12</f>
        <v>3.1666666666666665</v>
      </c>
      <c r="H13" s="28" t="s">
        <v>65</v>
      </c>
      <c r="I13" s="25">
        <f t="shared" si="0"/>
        <v>1.9999999999999996</v>
      </c>
      <c r="J13" s="25">
        <f t="shared" si="1"/>
        <v>5.006060606060606</v>
      </c>
      <c r="K13" s="26">
        <f t="shared" si="2"/>
        <v>7.006060606060606</v>
      </c>
    </row>
    <row r="14" spans="1:11" s="25" customFormat="1" ht="12.75">
      <c r="A14" s="28" t="s">
        <v>64</v>
      </c>
      <c r="B14" s="28" t="s">
        <v>16</v>
      </c>
      <c r="C14" s="28">
        <v>7.57</v>
      </c>
      <c r="D14" s="28">
        <v>2006</v>
      </c>
      <c r="E14" s="28">
        <v>9</v>
      </c>
      <c r="F14" s="28">
        <v>2009</v>
      </c>
      <c r="G14" s="29">
        <f>((F14-D14)*12+E14-7)/12</f>
        <v>3.1666666666666665</v>
      </c>
      <c r="H14" s="28" t="s">
        <v>65</v>
      </c>
      <c r="I14" s="25">
        <f t="shared" si="0"/>
        <v>1.9625000000000004</v>
      </c>
      <c r="J14" s="25">
        <f t="shared" si="1"/>
        <v>5.006060606060606</v>
      </c>
      <c r="K14" s="26">
        <f t="shared" si="2"/>
        <v>6.968560606060606</v>
      </c>
    </row>
    <row r="15" spans="1:11" s="25" customFormat="1" ht="12.75">
      <c r="A15" s="28" t="s">
        <v>74</v>
      </c>
      <c r="B15" s="28" t="s">
        <v>16</v>
      </c>
      <c r="C15" s="28">
        <v>7.43</v>
      </c>
      <c r="D15" s="28">
        <v>2006</v>
      </c>
      <c r="E15" s="28">
        <v>9</v>
      </c>
      <c r="F15" s="28">
        <v>2009</v>
      </c>
      <c r="G15" s="29">
        <f>((F15-D15)*12+E15-7)/12</f>
        <v>3.1666666666666665</v>
      </c>
      <c r="H15" s="28" t="s">
        <v>65</v>
      </c>
      <c r="I15" s="25">
        <f t="shared" si="0"/>
        <v>1.7874999999999996</v>
      </c>
      <c r="J15" s="25">
        <f t="shared" si="1"/>
        <v>5.006060606060606</v>
      </c>
      <c r="K15" s="26">
        <f t="shared" si="2"/>
        <v>6.7935606060606055</v>
      </c>
    </row>
    <row r="16" spans="1:11" s="25" customFormat="1" ht="12.75">
      <c r="A16" s="28" t="s">
        <v>3</v>
      </c>
      <c r="B16" s="28" t="s">
        <v>16</v>
      </c>
      <c r="C16" s="29">
        <v>7.17</v>
      </c>
      <c r="D16" s="30"/>
      <c r="E16" s="30"/>
      <c r="G16" s="28">
        <v>3</v>
      </c>
      <c r="H16" s="28" t="s">
        <v>65</v>
      </c>
      <c r="I16" s="25">
        <f t="shared" si="0"/>
        <v>1.4625</v>
      </c>
      <c r="J16" s="25">
        <f t="shared" si="1"/>
        <v>5.309090909090909</v>
      </c>
      <c r="K16" s="26">
        <f t="shared" si="2"/>
        <v>6.771590909090909</v>
      </c>
    </row>
    <row r="17" spans="1:11" s="25" customFormat="1" ht="12.75">
      <c r="A17" s="28" t="s">
        <v>78</v>
      </c>
      <c r="B17" s="28" t="s">
        <v>16</v>
      </c>
      <c r="C17" s="28">
        <v>7.27</v>
      </c>
      <c r="D17" s="28">
        <v>2006</v>
      </c>
      <c r="E17" s="28">
        <v>9</v>
      </c>
      <c r="F17" s="28">
        <v>2009</v>
      </c>
      <c r="G17" s="29">
        <f>((F17-D17)*12+E17-7)/12</f>
        <v>3.1666666666666665</v>
      </c>
      <c r="H17" s="28" t="s">
        <v>65</v>
      </c>
      <c r="I17" s="25">
        <f t="shared" si="0"/>
        <v>1.5874999999999995</v>
      </c>
      <c r="J17" s="25">
        <f t="shared" si="1"/>
        <v>5.006060606060606</v>
      </c>
      <c r="K17" s="26">
        <f t="shared" si="2"/>
        <v>6.593560606060605</v>
      </c>
    </row>
    <row r="18" spans="1:11" s="25" customFormat="1" ht="12.75">
      <c r="A18" s="28" t="s">
        <v>75</v>
      </c>
      <c r="B18" s="28" t="s">
        <v>16</v>
      </c>
      <c r="C18" s="28">
        <v>7.13</v>
      </c>
      <c r="D18" s="28">
        <v>2006</v>
      </c>
      <c r="E18" s="28">
        <v>9</v>
      </c>
      <c r="F18" s="28">
        <v>2009</v>
      </c>
      <c r="G18" s="29">
        <f>((F18-D18)*12+E18-7)/12</f>
        <v>3.1666666666666665</v>
      </c>
      <c r="H18" s="28" t="s">
        <v>65</v>
      </c>
      <c r="I18" s="25">
        <f t="shared" si="0"/>
        <v>1.4124999999999999</v>
      </c>
      <c r="J18" s="25">
        <f t="shared" si="1"/>
        <v>5.006060606060606</v>
      </c>
      <c r="K18" s="26">
        <f t="shared" si="2"/>
        <v>6.4185606060606055</v>
      </c>
    </row>
    <row r="19" spans="1:11" s="25" customFormat="1" ht="12.75">
      <c r="A19" s="28" t="s">
        <v>81</v>
      </c>
      <c r="B19" s="28" t="s">
        <v>16</v>
      </c>
      <c r="C19" s="28">
        <v>6.93</v>
      </c>
      <c r="D19" s="28">
        <v>2006</v>
      </c>
      <c r="E19" s="28">
        <v>9</v>
      </c>
      <c r="F19" s="28">
        <v>2009</v>
      </c>
      <c r="G19" s="29">
        <f>((F19-D19)*12+E19-7)/12</f>
        <v>3.1666666666666665</v>
      </c>
      <c r="H19" s="28" t="s">
        <v>65</v>
      </c>
      <c r="I19" s="25">
        <f t="shared" si="0"/>
        <v>1.1624999999999996</v>
      </c>
      <c r="J19" s="25">
        <f t="shared" si="1"/>
        <v>5.006060606060606</v>
      </c>
      <c r="K19" s="26">
        <f t="shared" si="2"/>
        <v>6.1685606060606055</v>
      </c>
    </row>
    <row r="20" spans="1:11" s="25" customFormat="1" ht="12.75">
      <c r="A20" s="28" t="s">
        <v>77</v>
      </c>
      <c r="B20" s="28" t="s">
        <v>16</v>
      </c>
      <c r="C20" s="28">
        <v>6.76</v>
      </c>
      <c r="D20" s="28">
        <v>2006</v>
      </c>
      <c r="E20" s="28">
        <v>10</v>
      </c>
      <c r="F20" s="28">
        <v>2009</v>
      </c>
      <c r="G20" s="29">
        <f>((F20-D20)*12+E20-7)/12</f>
        <v>3.25</v>
      </c>
      <c r="H20" s="28" t="s">
        <v>65</v>
      </c>
      <c r="I20" s="25">
        <f t="shared" si="0"/>
        <v>0.9499999999999997</v>
      </c>
      <c r="J20" s="25">
        <f t="shared" si="1"/>
        <v>4.8545454545454545</v>
      </c>
      <c r="K20" s="26">
        <f t="shared" si="2"/>
        <v>5.804545454545455</v>
      </c>
    </row>
    <row r="21" spans="1:11" s="5" customFormat="1" ht="12.75">
      <c r="A21" s="3" t="s">
        <v>80</v>
      </c>
      <c r="B21" s="3" t="s">
        <v>84</v>
      </c>
      <c r="C21" s="3">
        <v>8</v>
      </c>
      <c r="D21" s="3">
        <v>2005</v>
      </c>
      <c r="E21" s="3">
        <v>9</v>
      </c>
      <c r="F21" s="3">
        <v>2009</v>
      </c>
      <c r="G21" s="4">
        <f>((F21-D21)*12+E21-7)/12</f>
        <v>4.166666666666667</v>
      </c>
      <c r="H21" s="3" t="s">
        <v>65</v>
      </c>
      <c r="I21" s="5">
        <f t="shared" si="0"/>
        <v>2.5</v>
      </c>
      <c r="J21" s="5">
        <f t="shared" si="1"/>
        <v>3.1878787878787875</v>
      </c>
      <c r="K21" s="17">
        <f t="shared" si="2"/>
        <v>5.6878787878787875</v>
      </c>
    </row>
    <row r="22" spans="1:11" s="5" customFormat="1" ht="12.75">
      <c r="A22" s="3" t="s">
        <v>12</v>
      </c>
      <c r="B22" s="3" t="s">
        <v>93</v>
      </c>
      <c r="C22" s="4">
        <v>6</v>
      </c>
      <c r="D22" s="19"/>
      <c r="E22" s="19"/>
      <c r="G22" s="3">
        <v>3</v>
      </c>
      <c r="H22" s="3" t="s">
        <v>65</v>
      </c>
      <c r="I22" s="5">
        <f t="shared" si="0"/>
        <v>0</v>
      </c>
      <c r="J22" s="5">
        <f t="shared" si="1"/>
        <v>5.309090909090909</v>
      </c>
      <c r="K22" s="17">
        <f t="shared" si="2"/>
        <v>5.309090909090909</v>
      </c>
    </row>
    <row r="23" spans="1:11" s="25" customFormat="1" ht="12.75">
      <c r="A23" s="28" t="s">
        <v>0</v>
      </c>
      <c r="B23" s="28" t="s">
        <v>16</v>
      </c>
      <c r="C23" s="29">
        <v>7.27</v>
      </c>
      <c r="D23" s="30"/>
      <c r="E23" s="30"/>
      <c r="G23" s="28">
        <v>4</v>
      </c>
      <c r="H23" s="28" t="s">
        <v>65</v>
      </c>
      <c r="I23" s="25">
        <f t="shared" si="0"/>
        <v>1.5874999999999995</v>
      </c>
      <c r="J23" s="25">
        <f t="shared" si="1"/>
        <v>3.4909090909090907</v>
      </c>
      <c r="K23" s="26">
        <f t="shared" si="2"/>
        <v>5.078409090909091</v>
      </c>
    </row>
    <row r="24" spans="1:11" s="5" customFormat="1" ht="12.75">
      <c r="A24" s="3" t="s">
        <v>86</v>
      </c>
      <c r="B24" s="3" t="s">
        <v>84</v>
      </c>
      <c r="C24" s="3">
        <v>8.49</v>
      </c>
      <c r="D24" s="3">
        <v>2001</v>
      </c>
      <c r="E24" s="3">
        <v>7</v>
      </c>
      <c r="F24" s="3">
        <v>2006</v>
      </c>
      <c r="G24" s="4">
        <f>((F24-D24)*12+E24-7)/12</f>
        <v>5</v>
      </c>
      <c r="H24" s="3" t="s">
        <v>65</v>
      </c>
      <c r="I24" s="5">
        <f t="shared" si="0"/>
        <v>3.1125000000000003</v>
      </c>
      <c r="J24" s="5">
        <f t="shared" si="1"/>
        <v>1.6727272727272726</v>
      </c>
      <c r="K24" s="17">
        <f t="shared" si="2"/>
        <v>4.785227272727273</v>
      </c>
    </row>
    <row r="25" spans="1:11" s="25" customFormat="1" ht="12.75">
      <c r="A25" s="28" t="s">
        <v>1</v>
      </c>
      <c r="B25" s="28" t="s">
        <v>16</v>
      </c>
      <c r="C25" s="29">
        <v>6.93</v>
      </c>
      <c r="D25" s="30"/>
      <c r="E25" s="30"/>
      <c r="G25" s="28">
        <v>4</v>
      </c>
      <c r="H25" s="28" t="s">
        <v>65</v>
      </c>
      <c r="I25" s="25">
        <f t="shared" si="0"/>
        <v>1.1624999999999996</v>
      </c>
      <c r="J25" s="25">
        <f t="shared" si="1"/>
        <v>3.4909090909090907</v>
      </c>
      <c r="K25" s="26">
        <f t="shared" si="2"/>
        <v>4.65340909090909</v>
      </c>
    </row>
    <row r="26" spans="1:11" s="25" customFormat="1" ht="12.75">
      <c r="A26" s="28" t="s">
        <v>4</v>
      </c>
      <c r="B26" s="28" t="s">
        <v>16</v>
      </c>
      <c r="C26" s="29">
        <v>6.53</v>
      </c>
      <c r="D26" s="30"/>
      <c r="E26" s="30"/>
      <c r="G26" s="28">
        <v>4</v>
      </c>
      <c r="H26" s="28" t="s">
        <v>65</v>
      </c>
      <c r="I26" s="25">
        <f t="shared" si="0"/>
        <v>0.6625000000000003</v>
      </c>
      <c r="J26" s="25">
        <f t="shared" si="1"/>
        <v>3.4909090909090907</v>
      </c>
      <c r="K26" s="26">
        <f t="shared" si="2"/>
        <v>4.153409090909091</v>
      </c>
    </row>
    <row r="27" spans="1:11" s="5" customFormat="1" ht="12.75">
      <c r="A27" s="1" t="s">
        <v>53</v>
      </c>
      <c r="B27" s="3" t="s">
        <v>19</v>
      </c>
      <c r="C27" s="1">
        <v>7.83</v>
      </c>
      <c r="D27" s="1">
        <v>1995</v>
      </c>
      <c r="E27" s="1">
        <v>6</v>
      </c>
      <c r="F27" s="1">
        <v>2001</v>
      </c>
      <c r="G27" s="4">
        <f>((F27-D27)*12+E27-7)/12</f>
        <v>5.916666666666667</v>
      </c>
      <c r="H27" s="3" t="s">
        <v>65</v>
      </c>
      <c r="I27" s="5">
        <f t="shared" si="0"/>
        <v>2.2875</v>
      </c>
      <c r="J27">
        <f t="shared" si="1"/>
        <v>0.006060606060605393</v>
      </c>
      <c r="K27" s="6">
        <f t="shared" si="2"/>
        <v>2.2935606060606055</v>
      </c>
    </row>
    <row r="30" spans="1:11" ht="12.75">
      <c r="A30" s="21" t="s">
        <v>89</v>
      </c>
      <c r="B30" s="8"/>
      <c r="C30" s="11"/>
      <c r="D30" s="11"/>
      <c r="E30" s="11"/>
      <c r="F30" s="11"/>
      <c r="G30" s="8"/>
      <c r="H30" s="8"/>
      <c r="K30" s="6"/>
    </row>
    <row r="31" spans="1:256" ht="12.75">
      <c r="A31" s="21" t="s">
        <v>91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ht="12.75">
      <c r="A32" s="6" t="s">
        <v>97</v>
      </c>
    </row>
    <row r="33" ht="12.75">
      <c r="A33" s="6" t="s">
        <v>14</v>
      </c>
    </row>
    <row r="34" ht="12.75">
      <c r="A34" s="6" t="s">
        <v>90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U12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28.8515625" style="7" customWidth="1"/>
    <col min="2" max="2" width="19.00390625" style="7" customWidth="1"/>
    <col min="3" max="6" width="14.140625" style="7" customWidth="1"/>
    <col min="7" max="7" width="23.140625" style="7" customWidth="1"/>
    <col min="8" max="8" width="17.140625" style="7" customWidth="1"/>
  </cols>
  <sheetData>
    <row r="1" spans="1:8" ht="14.25" thickBot="1" thickTop="1">
      <c r="A1" s="36" t="s">
        <v>87</v>
      </c>
      <c r="B1" s="39"/>
      <c r="C1" s="39"/>
      <c r="D1" s="39"/>
      <c r="E1" s="39"/>
      <c r="F1" s="39"/>
      <c r="G1" s="39"/>
      <c r="H1" s="40"/>
    </row>
    <row r="2" spans="1:11" s="25" customFormat="1" ht="13.5" thickTop="1">
      <c r="A2" s="28" t="s">
        <v>85</v>
      </c>
      <c r="B2" s="28" t="s">
        <v>16</v>
      </c>
      <c r="C2" s="28">
        <v>9.6</v>
      </c>
      <c r="D2" s="28">
        <v>2004</v>
      </c>
      <c r="E2" s="28">
        <v>11</v>
      </c>
      <c r="F2" s="28">
        <v>2009</v>
      </c>
      <c r="G2" s="29">
        <f>((F2-D2)*12+E2-7)/12</f>
        <v>5.333333333333333</v>
      </c>
      <c r="H2" s="28" t="s">
        <v>96</v>
      </c>
      <c r="I2" s="25">
        <f>((C2-6)/4)*5</f>
        <v>4.5</v>
      </c>
      <c r="J2" s="25">
        <f>((17.25-G2)/11.96)*5</f>
        <v>4.981884057971015</v>
      </c>
      <c r="K2" s="26">
        <f>I2+J2</f>
        <v>9.481884057971016</v>
      </c>
    </row>
    <row r="3" spans="1:11" s="25" customFormat="1" ht="12.75">
      <c r="A3" s="28" t="s">
        <v>13</v>
      </c>
      <c r="B3" s="28" t="s">
        <v>16</v>
      </c>
      <c r="C3" s="29">
        <v>7.22</v>
      </c>
      <c r="G3" s="28">
        <v>8.25</v>
      </c>
      <c r="H3" s="28" t="s">
        <v>95</v>
      </c>
      <c r="I3" s="25">
        <f>((C3-6)/4)*5</f>
        <v>1.5249999999999997</v>
      </c>
      <c r="J3" s="25">
        <f>((17.25-G3)/11.96)*5</f>
        <v>3.7625418060200664</v>
      </c>
      <c r="K3" s="26">
        <f>I3+J3</f>
        <v>5.287541806020066</v>
      </c>
    </row>
    <row r="4" spans="1:11" s="5" customFormat="1" ht="12.75">
      <c r="A4" s="3" t="s">
        <v>18</v>
      </c>
      <c r="B4" s="3" t="s">
        <v>19</v>
      </c>
      <c r="C4" s="3">
        <v>9.22</v>
      </c>
      <c r="D4" s="3">
        <v>1992</v>
      </c>
      <c r="E4" s="3">
        <v>10</v>
      </c>
      <c r="F4" s="3">
        <v>2009</v>
      </c>
      <c r="G4" s="4">
        <f>((F4-D4)*12+E4-7)/12</f>
        <v>17.25</v>
      </c>
      <c r="H4" s="3" t="s">
        <v>96</v>
      </c>
      <c r="I4">
        <f>((C4-6)/4)*5</f>
        <v>4.025</v>
      </c>
      <c r="J4">
        <f>((17.25-G4)/11.96)*5</f>
        <v>0</v>
      </c>
      <c r="K4" s="6">
        <f>I4+J4</f>
        <v>4.025</v>
      </c>
    </row>
    <row r="5" spans="1:11" s="5" customFormat="1" ht="12.75">
      <c r="A5" s="3" t="s">
        <v>20</v>
      </c>
      <c r="B5" s="3" t="s">
        <v>16</v>
      </c>
      <c r="C5" s="3">
        <v>7.62</v>
      </c>
      <c r="D5" s="3">
        <v>1996</v>
      </c>
      <c r="E5" s="3">
        <v>10</v>
      </c>
      <c r="F5" s="3">
        <v>2009</v>
      </c>
      <c r="G5" s="4">
        <f>((F5-D5)*12+E5-7)/12</f>
        <v>13.25</v>
      </c>
      <c r="H5" s="3" t="s">
        <v>96</v>
      </c>
      <c r="I5">
        <f>((C5-6)/4)*5</f>
        <v>2.0250000000000004</v>
      </c>
      <c r="J5">
        <f>((17.25-G5)/11.96)*5</f>
        <v>1.6722408026755853</v>
      </c>
      <c r="K5" s="6">
        <f>I5+J5</f>
        <v>3.6972408026755854</v>
      </c>
    </row>
    <row r="6" spans="1:11" s="5" customFormat="1" ht="12.75">
      <c r="A6" s="3" t="s">
        <v>21</v>
      </c>
      <c r="B6" s="3" t="s">
        <v>16</v>
      </c>
      <c r="C6" s="3">
        <v>6.35</v>
      </c>
      <c r="D6" s="3">
        <v>1989</v>
      </c>
      <c r="E6" s="3">
        <v>9</v>
      </c>
      <c r="F6" s="3">
        <v>2006</v>
      </c>
      <c r="G6" s="4">
        <f>((F6-D6)*12+E6-7)/12</f>
        <v>17.166666666666668</v>
      </c>
      <c r="H6" s="3" t="s">
        <v>95</v>
      </c>
      <c r="I6">
        <f>((C6-6)/4)*5</f>
        <v>0.43749999999999956</v>
      </c>
      <c r="J6">
        <f>((17.25-G6)/11.96)*5</f>
        <v>0.03483835005574086</v>
      </c>
      <c r="K6" s="6">
        <f>I6+J6</f>
        <v>0.47233835005574043</v>
      </c>
    </row>
    <row r="7" ht="12.75">
      <c r="A7" s="12"/>
    </row>
    <row r="8" spans="1:11" ht="12.75">
      <c r="A8" s="8"/>
      <c r="B8" s="11"/>
      <c r="C8" s="11"/>
      <c r="D8" s="11"/>
      <c r="E8" s="12" t="s">
        <v>89</v>
      </c>
      <c r="F8" s="11"/>
      <c r="G8" s="8"/>
      <c r="H8" s="8"/>
      <c r="K8" s="6"/>
    </row>
    <row r="9" spans="1:255" ht="12.75">
      <c r="A9" s="21"/>
      <c r="B9" s="21"/>
      <c r="C9" s="21"/>
      <c r="D9" s="21"/>
      <c r="E9" s="12" t="s">
        <v>91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ht="12.75">
      <c r="D10" s="12" t="s">
        <v>97</v>
      </c>
    </row>
    <row r="11" ht="11.25" customHeight="1">
      <c r="C11" s="12" t="s">
        <v>14</v>
      </c>
    </row>
    <row r="12" ht="12.75">
      <c r="B12" s="12" t="s">
        <v>90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Sanja Kosanović</cp:lastModifiedBy>
  <dcterms:created xsi:type="dcterms:W3CDTF">2009-09-29T14:22:09Z</dcterms:created>
  <dcterms:modified xsi:type="dcterms:W3CDTF">2009-12-18T11:17:37Z</dcterms:modified>
  <cp:category/>
  <cp:version/>
  <cp:contentType/>
  <cp:contentStatus/>
</cp:coreProperties>
</file>